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/>
  <mc:AlternateContent xmlns:mc="http://schemas.openxmlformats.org/markup-compatibility/2006">
    <mc:Choice Requires="x15">
      <x15ac:absPath xmlns:x15ac="http://schemas.microsoft.com/office/spreadsheetml/2010/11/ac" url="C:\Users\jo114\Desktop\Comité Régional\Comptes bilans et rapports\Bilans et rapports commissions\BIO\2015\"/>
    </mc:Choice>
  </mc:AlternateContent>
  <workbookProtection workbookAlgorithmName="SHA-512" workbookHashValue="rDaXYmhl7k4gckOpsyw7UvbjoY5bB/6hWAHrvE4V6M63ghYG6nDTuFL/TE06cLs8ONRiGWHCwhVwzT80NdF7zw==" workbookSaltValue="EXODxWuJFuonApkTAtPfBQ==" workbookSpinCount="100000" lockStructure="1"/>
  <bookViews>
    <workbookView xWindow="0" yWindow="0" windowWidth="20496" windowHeight="7752" firstSheet="2" activeTab="6"/>
  </bookViews>
  <sheets>
    <sheet name="Poste 1 stages" sheetId="1" r:id="rId1"/>
    <sheet name="Poste 2 Activitées + réunions" sheetId="2" r:id="rId2"/>
    <sheet name="Poste 3 Matériels" sheetId="3" r:id="rId3"/>
    <sheet name="Poste 4 Subventions" sheetId="4" r:id="rId4"/>
    <sheet name="Poste 8 charges d'exploitation" sheetId="5" r:id="rId5"/>
    <sheet name="COMPTE CHEQUES" sheetId="6" r:id="rId6"/>
    <sheet name="BILAN" sheetId="7" r:id="rId7"/>
  </sheets>
  <calcPr calcId="162913"/>
</workbook>
</file>

<file path=xl/calcChain.xml><?xml version="1.0" encoding="utf-8"?>
<calcChain xmlns="http://schemas.openxmlformats.org/spreadsheetml/2006/main">
  <c r="F55" i="7" l="1"/>
  <c r="F54" i="7"/>
  <c r="F50" i="7"/>
  <c r="F48" i="7"/>
  <c r="K38" i="7"/>
  <c r="K34" i="7"/>
  <c r="G34" i="7"/>
  <c r="K30" i="7"/>
  <c r="G30" i="7"/>
  <c r="K26" i="7"/>
  <c r="G26" i="7"/>
  <c r="J23" i="7"/>
  <c r="K21" i="7"/>
  <c r="G21" i="7"/>
  <c r="K16" i="7"/>
  <c r="K6" i="7"/>
  <c r="G6" i="7"/>
  <c r="E6" i="6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C21" i="5"/>
  <c r="C19" i="5"/>
  <c r="C18" i="5"/>
  <c r="C17" i="5"/>
  <c r="C9" i="5"/>
  <c r="E7" i="5"/>
  <c r="E8" i="5" s="1"/>
  <c r="E9" i="5" s="1"/>
  <c r="E10" i="5" s="1"/>
  <c r="E11" i="5" s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F18" i="7" s="1"/>
  <c r="G16" i="7" s="1"/>
  <c r="E7" i="3"/>
  <c r="D19" i="2"/>
  <c r="J13" i="7" s="1"/>
  <c r="K11" i="7" s="1"/>
  <c r="C19" i="2"/>
  <c r="F13" i="7" s="1"/>
  <c r="G11" i="7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F52" i="7" l="1"/>
  <c r="G38" i="7" s="1"/>
  <c r="E19" i="2"/>
  <c r="E14" i="5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12" i="5"/>
  <c r="E13" i="5"/>
  <c r="K61" i="7"/>
  <c r="G61" i="7"/>
  <c r="F65" i="7" s="1"/>
  <c r="C34" i="5"/>
  <c r="F68" i="7" l="1"/>
  <c r="F64" i="7"/>
  <c r="F66" i="7" s="1"/>
</calcChain>
</file>

<file path=xl/sharedStrings.xml><?xml version="1.0" encoding="utf-8"?>
<sst xmlns="http://schemas.openxmlformats.org/spreadsheetml/2006/main" count="159" uniqueCount="97">
  <si>
    <t>Poste 1  Stages</t>
  </si>
  <si>
    <t>Date</t>
  </si>
  <si>
    <t>Nature mouvement</t>
  </si>
  <si>
    <t>Débit</t>
  </si>
  <si>
    <t>Crédit</t>
  </si>
  <si>
    <t>Total</t>
  </si>
  <si>
    <t>Ouverture</t>
  </si>
  <si>
    <t>Poste 2 Activitées et Réunions</t>
  </si>
  <si>
    <t>repas AGR Lerissel</t>
  </si>
  <si>
    <t>repas AGR Buron</t>
  </si>
  <si>
    <t>10/12/04/15</t>
  </si>
  <si>
    <t>AGN Lyon</t>
  </si>
  <si>
    <t>Poste 3 Matériels</t>
  </si>
  <si>
    <t>OUVERTURE</t>
  </si>
  <si>
    <t>bureautique</t>
  </si>
  <si>
    <t>cartouche encre</t>
  </si>
  <si>
    <t>fournitures viking</t>
  </si>
  <si>
    <t>materiel de laboratoire</t>
  </si>
  <si>
    <t>fournitures bureau</t>
  </si>
  <si>
    <t>Poste 4  Subventions</t>
  </si>
  <si>
    <t>cheque</t>
  </si>
  <si>
    <t>Poste 8  Charges d'exploitation</t>
  </si>
  <si>
    <t>entretien matériel</t>
  </si>
  <si>
    <t>poste</t>
  </si>
  <si>
    <t>documentation</t>
  </si>
  <si>
    <t>frais bancaires</t>
  </si>
  <si>
    <t xml:space="preserve">frais bancaires </t>
  </si>
  <si>
    <t>deplacement rondinara reunion biolit</t>
  </si>
  <si>
    <t>déplacement corte université</t>
  </si>
  <si>
    <t>deplacement porto vecchio probureau</t>
  </si>
  <si>
    <t>parking deplacement ffessm marseille</t>
  </si>
  <si>
    <t>deplacement marseille</t>
  </si>
  <si>
    <t>carte bio</t>
  </si>
  <si>
    <t>COMPTES SG  2015</t>
  </si>
  <si>
    <t>DATE</t>
  </si>
  <si>
    <t>NATURE</t>
  </si>
  <si>
    <t>DEBIT</t>
  </si>
  <si>
    <t>CREDIT</t>
  </si>
  <si>
    <t>TOTAL</t>
  </si>
  <si>
    <t>REPORT 31/12/2014</t>
  </si>
  <si>
    <t>releve intérêt papier</t>
  </si>
  <si>
    <t>cheque carte bio</t>
  </si>
  <si>
    <t>virement</t>
  </si>
  <si>
    <t>cheque subvention</t>
  </si>
  <si>
    <t>virement remboursement frais</t>
  </si>
  <si>
    <t>subvention</t>
  </si>
  <si>
    <t>cheque naturoptic</t>
  </si>
  <si>
    <t>cheque lerissel AGR repas</t>
  </si>
  <si>
    <t>cheque buron AGR repas</t>
  </si>
  <si>
    <t>virement régularisation</t>
  </si>
  <si>
    <t>Comission Régionale BIOLOGIE</t>
  </si>
  <si>
    <t>COMPTE RESULTAT</t>
  </si>
  <si>
    <t>Au 31/12/2015</t>
  </si>
  <si>
    <t>Poste 1</t>
  </si>
  <si>
    <t>Dépenses</t>
  </si>
  <si>
    <t>Recettes</t>
  </si>
  <si>
    <t>STAGES</t>
  </si>
  <si>
    <t>Détail</t>
  </si>
  <si>
    <t>Poste 2</t>
  </si>
  <si>
    <t>ACTIVITES ET REUNIONS</t>
  </si>
  <si>
    <t>Poste 3</t>
  </si>
  <si>
    <t>MATERIELS</t>
  </si>
  <si>
    <t>Poste 4</t>
  </si>
  <si>
    <t>SUBVENTIONS</t>
  </si>
  <si>
    <t>Poste 5</t>
  </si>
  <si>
    <t>Poste 6</t>
  </si>
  <si>
    <t>Poste 7</t>
  </si>
  <si>
    <t>Poste 8</t>
  </si>
  <si>
    <t>Charges d'exploitation</t>
  </si>
  <si>
    <t>Achat fournitures fédérales</t>
  </si>
  <si>
    <t>Achat cartes CMAS/FEDE/NITROX</t>
  </si>
  <si>
    <t>Petit équipement</t>
  </si>
  <si>
    <t>Fournitures administratives</t>
  </si>
  <si>
    <t>Location véhicule</t>
  </si>
  <si>
    <t>Loyers</t>
  </si>
  <si>
    <t>Charges locative</t>
  </si>
  <si>
    <t>Entretien &amp; réparations véhicule-moteur, bateau</t>
  </si>
  <si>
    <t>Entretien matériel</t>
  </si>
  <si>
    <t xml:space="preserve">Assurances </t>
  </si>
  <si>
    <t>Documentation</t>
  </si>
  <si>
    <t>Salons-foires et expositions</t>
  </si>
  <si>
    <t>Déplacements</t>
  </si>
  <si>
    <t>Réceptions &amp; frais de représentation</t>
  </si>
  <si>
    <t>Frais d'affranchissement</t>
  </si>
  <si>
    <t>Frais bancaires</t>
  </si>
  <si>
    <t>Frais préfecture déclaration JO</t>
  </si>
  <si>
    <t>Cadeaux</t>
  </si>
  <si>
    <t>Pôt de réunion</t>
  </si>
  <si>
    <t>Réunions commission</t>
  </si>
  <si>
    <t>Nourriture Hébergement</t>
  </si>
  <si>
    <t>Total dépenses</t>
  </si>
  <si>
    <t>Total recettes</t>
  </si>
  <si>
    <t>Solde bancaire au 31/12/2014</t>
  </si>
  <si>
    <t>Recettes diverses 2015</t>
  </si>
  <si>
    <t>Dépenses diverses 2015</t>
  </si>
  <si>
    <t>Solde bancaire au 31/12/2015</t>
  </si>
  <si>
    <t xml:space="preserve">Bilan de l'exercice = avoir pour exercice suivant: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</si>
</sst>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€-2]"/>
    <numFmt numFmtId="165" formatCode="d/m/yy"/>
  </numFmts>
  <fonts count="21">
    <font>
      <sz val="12"/>
      <color indexed="8"/>
      <name val="Verdana"/>
    </font>
    <font>
      <sz val="10"/>
      <color indexed="8"/>
      <name val="Arial"/>
    </font>
    <font>
      <b/>
      <sz val="18"/>
      <color indexed="8"/>
      <name val="Arial"/>
    </font>
    <font>
      <b/>
      <sz val="16"/>
      <color indexed="8"/>
      <name val="Arial"/>
    </font>
    <font>
      <b/>
      <sz val="10"/>
      <color indexed="8"/>
      <name val="Arial"/>
    </font>
    <font>
      <b/>
      <sz val="14"/>
      <color indexed="8"/>
      <name val="Arial"/>
    </font>
    <font>
      <sz val="12"/>
      <color indexed="8"/>
      <name val="Arial"/>
    </font>
    <font>
      <b/>
      <sz val="26"/>
      <color indexed="8"/>
      <name val="Arial"/>
    </font>
    <font>
      <b/>
      <sz val="12"/>
      <color indexed="8"/>
      <name val="Arial"/>
    </font>
    <font>
      <b/>
      <sz val="24"/>
      <color indexed="8"/>
      <name val="Fredfont"/>
    </font>
    <font>
      <b/>
      <sz val="22"/>
      <color indexed="8"/>
      <name val="Times New Roman"/>
    </font>
    <font>
      <sz val="26"/>
      <color indexed="8"/>
      <name val="Arial"/>
    </font>
    <font>
      <sz val="14"/>
      <color indexed="8"/>
      <name val="Arial"/>
    </font>
    <font>
      <sz val="8"/>
      <color indexed="8"/>
      <name val="Arial"/>
    </font>
    <font>
      <i/>
      <sz val="8"/>
      <color indexed="8"/>
      <name val="Arial"/>
    </font>
    <font>
      <i/>
      <sz val="10"/>
      <color indexed="8"/>
      <name val="Arial"/>
    </font>
    <font>
      <b/>
      <sz val="8"/>
      <color indexed="8"/>
      <name val="Arial"/>
    </font>
    <font>
      <b/>
      <sz val="12"/>
      <color indexed="11"/>
      <name val="Arial"/>
    </font>
    <font>
      <b/>
      <sz val="12"/>
      <color indexed="12"/>
      <name val="Arial"/>
    </font>
    <font>
      <sz val="10"/>
      <color indexed="12"/>
      <name val="Arial"/>
    </font>
    <font>
      <sz val="10"/>
      <color indexed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5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dotted">
        <color indexed="8"/>
      </right>
      <top/>
      <bottom style="thin">
        <color indexed="9"/>
      </bottom>
      <diagonal/>
    </border>
    <border>
      <left style="dotted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medium">
        <color indexed="8"/>
      </right>
      <top/>
      <bottom style="thin">
        <color indexed="9"/>
      </bottom>
      <diagonal/>
    </border>
    <border>
      <left style="medium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dotted">
        <color indexed="8"/>
      </right>
      <top style="thin">
        <color indexed="9"/>
      </top>
      <bottom style="thin">
        <color indexed="9"/>
      </bottom>
      <diagonal/>
    </border>
    <border>
      <left style="dotted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dotted">
        <color indexed="8"/>
      </right>
      <top style="thin">
        <color indexed="9"/>
      </top>
      <bottom/>
      <diagonal/>
    </border>
    <border>
      <left style="dotted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dotted">
        <color indexed="8"/>
      </right>
      <top style="thin">
        <color indexed="9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medium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98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4" fillId="0" borderId="3" xfId="0" applyNumberFormat="1" applyFont="1" applyBorder="1" applyAlignment="1">
      <alignment horizontal="center"/>
    </xf>
    <xf numFmtId="0" fontId="1" fillId="0" borderId="4" xfId="0" applyFont="1" applyBorder="1" applyAlignment="1"/>
    <xf numFmtId="1" fontId="5" fillId="0" borderId="1" xfId="0" applyNumberFormat="1" applyFont="1" applyBorder="1" applyAlignment="1"/>
    <xf numFmtId="2" fontId="1" fillId="0" borderId="8" xfId="0" applyNumberFormat="1" applyFont="1" applyBorder="1" applyAlignment="1"/>
    <xf numFmtId="0" fontId="1" fillId="0" borderId="9" xfId="0" applyFont="1" applyBorder="1" applyAlignment="1"/>
    <xf numFmtId="14" fontId="1" fillId="0" borderId="10" xfId="0" applyNumberFormat="1" applyFont="1" applyBorder="1" applyAlignment="1">
      <alignment horizontal="left"/>
    </xf>
    <xf numFmtId="1" fontId="1" fillId="0" borderId="10" xfId="0" applyNumberFormat="1" applyFont="1" applyBorder="1" applyAlignment="1"/>
    <xf numFmtId="164" fontId="1" fillId="0" borderId="10" xfId="0" applyNumberFormat="1" applyFont="1" applyBorder="1" applyAlignment="1"/>
    <xf numFmtId="14" fontId="1" fillId="0" borderId="10" xfId="0" applyNumberFormat="1" applyFont="1" applyBorder="1" applyAlignment="1"/>
    <xf numFmtId="0" fontId="1" fillId="0" borderId="0" xfId="0" applyNumberFormat="1" applyFont="1" applyAlignment="1"/>
    <xf numFmtId="14" fontId="1" fillId="0" borderId="10" xfId="0" applyNumberFormat="1" applyFont="1" applyBorder="1" applyAlignment="1"/>
    <xf numFmtId="0" fontId="1" fillId="0" borderId="10" xfId="0" applyNumberFormat="1" applyFont="1" applyBorder="1" applyAlignment="1"/>
    <xf numFmtId="0" fontId="1" fillId="0" borderId="10" xfId="0" applyFont="1" applyBorder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164" fontId="1" fillId="0" borderId="8" xfId="0" applyNumberFormat="1" applyFont="1" applyBorder="1" applyAlignment="1"/>
    <xf numFmtId="0" fontId="1" fillId="0" borderId="10" xfId="0" applyNumberFormat="1" applyFont="1" applyBorder="1" applyAlignment="1">
      <alignment horizontal="left"/>
    </xf>
    <xf numFmtId="1" fontId="6" fillId="0" borderId="9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0" xfId="0" applyNumberFormat="1" applyFont="1" applyAlignment="1"/>
    <xf numFmtId="165" fontId="1" fillId="0" borderId="15" xfId="0" applyNumberFormat="1" applyFont="1" applyBorder="1" applyAlignment="1"/>
    <xf numFmtId="2" fontId="1" fillId="0" borderId="10" xfId="0" applyNumberFormat="1" applyFont="1" applyBorder="1" applyAlignment="1"/>
    <xf numFmtId="0" fontId="1" fillId="0" borderId="0" xfId="0" applyNumberFormat="1" applyFont="1" applyAlignment="1"/>
    <xf numFmtId="0" fontId="4" fillId="0" borderId="2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1" fillId="0" borderId="0" xfId="0" applyNumberFormat="1" applyFont="1" applyAlignment="1"/>
    <xf numFmtId="4" fontId="1" fillId="0" borderId="16" xfId="0" applyNumberFormat="1" applyFont="1" applyBorder="1" applyAlignment="1"/>
    <xf numFmtId="3" fontId="1" fillId="0" borderId="16" xfId="0" applyNumberFormat="1" applyFont="1" applyBorder="1" applyAlignment="1"/>
    <xf numFmtId="4" fontId="1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center"/>
    </xf>
    <xf numFmtId="0" fontId="1" fillId="2" borderId="17" xfId="0" applyNumberFormat="1" applyFont="1" applyFill="1" applyBorder="1" applyAlignment="1"/>
    <xf numFmtId="4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/>
    <xf numFmtId="4" fontId="1" fillId="2" borderId="19" xfId="0" applyNumberFormat="1" applyFont="1" applyFill="1" applyBorder="1" applyAlignment="1">
      <alignment horizontal="right"/>
    </xf>
    <xf numFmtId="0" fontId="1" fillId="2" borderId="20" xfId="0" applyNumberFormat="1" applyFont="1" applyFill="1" applyBorder="1" applyAlignment="1">
      <alignment horizontal="center"/>
    </xf>
    <xf numFmtId="4" fontId="1" fillId="2" borderId="21" xfId="0" applyNumberFormat="1" applyFont="1" applyFill="1" applyBorder="1" applyAlignment="1"/>
    <xf numFmtId="4" fontId="1" fillId="2" borderId="24" xfId="0" applyNumberFormat="1" applyFont="1" applyFill="1" applyBorder="1" applyAlignment="1"/>
    <xf numFmtId="4" fontId="14" fillId="2" borderId="24" xfId="0" applyNumberFormat="1" applyFont="1" applyFill="1" applyBorder="1" applyAlignment="1"/>
    <xf numFmtId="3" fontId="14" fillId="2" borderId="24" xfId="0" applyNumberFormat="1" applyFont="1" applyFill="1" applyBorder="1" applyAlignment="1"/>
    <xf numFmtId="4" fontId="1" fillId="2" borderId="25" xfId="0" applyNumberFormat="1" applyFont="1" applyFill="1" applyBorder="1" applyAlignment="1">
      <alignment horizontal="right"/>
    </xf>
    <xf numFmtId="4" fontId="4" fillId="2" borderId="26" xfId="0" applyNumberFormat="1" applyFont="1" applyFill="1" applyBorder="1" applyAlignment="1">
      <alignment horizontal="center"/>
    </xf>
    <xf numFmtId="4" fontId="14" fillId="2" borderId="27" xfId="0" applyNumberFormat="1" applyFont="1" applyFill="1" applyBorder="1" applyAlignment="1">
      <alignment horizontal="right"/>
    </xf>
    <xf numFmtId="3" fontId="14" fillId="2" borderId="24" xfId="0" applyNumberFormat="1" applyFont="1" applyFill="1" applyBorder="1" applyAlignment="1">
      <alignment horizontal="left"/>
    </xf>
    <xf numFmtId="4" fontId="13" fillId="0" borderId="28" xfId="0" applyNumberFormat="1" applyFont="1" applyBorder="1" applyAlignment="1"/>
    <xf numFmtId="4" fontId="13" fillId="0" borderId="29" xfId="0" applyNumberFormat="1" applyFont="1" applyBorder="1" applyAlignment="1"/>
    <xf numFmtId="0" fontId="13" fillId="0" borderId="29" xfId="0" applyNumberFormat="1" applyFont="1" applyBorder="1" applyAlignment="1"/>
    <xf numFmtId="4" fontId="14" fillId="0" borderId="29" xfId="0" applyNumberFormat="1" applyFont="1" applyBorder="1" applyAlignment="1"/>
    <xf numFmtId="3" fontId="14" fillId="0" borderId="30" xfId="0" applyNumberFormat="1" applyFont="1" applyBorder="1" applyAlignment="1"/>
    <xf numFmtId="4" fontId="13" fillId="0" borderId="31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center"/>
    </xf>
    <xf numFmtId="4" fontId="14" fillId="0" borderId="33" xfId="0" applyNumberFormat="1" applyFont="1" applyBorder="1" applyAlignment="1">
      <alignment horizontal="right"/>
    </xf>
    <xf numFmtId="0" fontId="13" fillId="0" borderId="30" xfId="0" applyNumberFormat="1" applyFont="1" applyBorder="1" applyAlignment="1">
      <alignment horizontal="left"/>
    </xf>
    <xf numFmtId="4" fontId="13" fillId="0" borderId="1" xfId="0" applyNumberFormat="1" applyFont="1" applyBorder="1" applyAlignment="1"/>
    <xf numFmtId="4" fontId="13" fillId="0" borderId="34" xfId="0" applyNumberFormat="1" applyFont="1" applyBorder="1" applyAlignment="1"/>
    <xf numFmtId="164" fontId="13" fillId="0" borderId="35" xfId="0" applyNumberFormat="1" applyFont="1" applyBorder="1" applyAlignment="1">
      <alignment horizontal="right"/>
    </xf>
    <xf numFmtId="4" fontId="4" fillId="0" borderId="36" xfId="0" applyNumberFormat="1" applyFont="1" applyBorder="1" applyAlignment="1">
      <alignment horizontal="center"/>
    </xf>
    <xf numFmtId="4" fontId="13" fillId="0" borderId="37" xfId="0" applyNumberFormat="1" applyFont="1" applyBorder="1" applyAlignment="1"/>
    <xf numFmtId="4" fontId="13" fillId="0" borderId="38" xfId="0" applyNumberFormat="1" applyFont="1" applyBorder="1" applyAlignment="1"/>
    <xf numFmtId="164" fontId="13" fillId="0" borderId="40" xfId="0" applyNumberFormat="1" applyFont="1" applyBorder="1" applyAlignment="1">
      <alignment horizontal="right"/>
    </xf>
    <xf numFmtId="4" fontId="4" fillId="0" borderId="41" xfId="0" applyNumberFormat="1" applyFont="1" applyBorder="1" applyAlignment="1">
      <alignment horizontal="center"/>
    </xf>
    <xf numFmtId="0" fontId="1" fillId="2" borderId="43" xfId="0" applyNumberFormat="1" applyFont="1" applyFill="1" applyBorder="1" applyAlignment="1"/>
    <xf numFmtId="3" fontId="1" fillId="2" borderId="24" xfId="0" applyNumberFormat="1" applyFont="1" applyFill="1" applyBorder="1" applyAlignment="1"/>
    <xf numFmtId="4" fontId="13" fillId="2" borderId="19" xfId="0" applyNumberFormat="1" applyFont="1" applyFill="1" applyBorder="1" applyAlignment="1">
      <alignment horizontal="right"/>
    </xf>
    <xf numFmtId="4" fontId="1" fillId="2" borderId="27" xfId="0" applyNumberFormat="1" applyFont="1" applyFill="1" applyBorder="1" applyAlignment="1"/>
    <xf numFmtId="0" fontId="4" fillId="2" borderId="43" xfId="0" applyNumberFormat="1" applyFont="1" applyFill="1" applyBorder="1" applyAlignment="1"/>
    <xf numFmtId="4" fontId="15" fillId="2" borderId="24" xfId="0" applyNumberFormat="1" applyFont="1" applyFill="1" applyBorder="1" applyAlignment="1"/>
    <xf numFmtId="3" fontId="15" fillId="2" borderId="24" xfId="0" applyNumberFormat="1" applyFont="1" applyFill="1" applyBorder="1" applyAlignment="1"/>
    <xf numFmtId="4" fontId="13" fillId="2" borderId="25" xfId="0" applyNumberFormat="1" applyFont="1" applyFill="1" applyBorder="1" applyAlignment="1">
      <alignment horizontal="right"/>
    </xf>
    <xf numFmtId="4" fontId="14" fillId="2" borderId="27" xfId="0" applyNumberFormat="1" applyFont="1" applyFill="1" applyBorder="1" applyAlignment="1">
      <alignment horizontal="left"/>
    </xf>
    <xf numFmtId="4" fontId="14" fillId="2" borderId="24" xfId="0" applyNumberFormat="1" applyFont="1" applyFill="1" applyBorder="1" applyAlignment="1">
      <alignment horizontal="left"/>
    </xf>
    <xf numFmtId="3" fontId="15" fillId="0" borderId="30" xfId="0" applyNumberFormat="1" applyFont="1" applyBorder="1" applyAlignment="1"/>
    <xf numFmtId="4" fontId="13" fillId="0" borderId="44" xfId="0" applyNumberFormat="1" applyFont="1" applyBorder="1" applyAlignment="1"/>
    <xf numFmtId="4" fontId="14" fillId="0" borderId="4" xfId="0" applyNumberFormat="1" applyFont="1" applyBorder="1" applyAlignment="1">
      <alignment horizontal="right"/>
    </xf>
    <xf numFmtId="3" fontId="13" fillId="0" borderId="34" xfId="0" applyNumberFormat="1" applyFont="1" applyBorder="1" applyAlignment="1">
      <alignment horizontal="left"/>
    </xf>
    <xf numFmtId="4" fontId="13" fillId="0" borderId="35" xfId="0" applyNumberFormat="1" applyFont="1" applyBorder="1" applyAlignment="1">
      <alignment horizontal="right"/>
    </xf>
    <xf numFmtId="4" fontId="13" fillId="0" borderId="40" xfId="0" applyNumberFormat="1" applyFont="1" applyBorder="1" applyAlignment="1">
      <alignment horizontal="right"/>
    </xf>
    <xf numFmtId="4" fontId="14" fillId="0" borderId="45" xfId="0" applyNumberFormat="1" applyFont="1" applyBorder="1" applyAlignment="1">
      <alignment horizontal="right"/>
    </xf>
    <xf numFmtId="3" fontId="13" fillId="0" borderId="46" xfId="0" applyNumberFormat="1" applyFont="1" applyBorder="1" applyAlignment="1">
      <alignment horizontal="left"/>
    </xf>
    <xf numFmtId="4" fontId="13" fillId="2" borderId="21" xfId="0" applyNumberFormat="1" applyFont="1" applyFill="1" applyBorder="1" applyAlignment="1"/>
    <xf numFmtId="3" fontId="13" fillId="2" borderId="18" xfId="0" applyNumberFormat="1" applyFont="1" applyFill="1" applyBorder="1" applyAlignment="1"/>
    <xf numFmtId="4" fontId="16" fillId="0" borderId="32" xfId="0" applyNumberFormat="1" applyFont="1" applyBorder="1" applyAlignment="1">
      <alignment horizontal="center"/>
    </xf>
    <xf numFmtId="4" fontId="16" fillId="0" borderId="36" xfId="0" applyNumberFormat="1" applyFont="1" applyBorder="1" applyAlignment="1">
      <alignment horizontal="center"/>
    </xf>
    <xf numFmtId="4" fontId="13" fillId="0" borderId="4" xfId="0" applyNumberFormat="1" applyFont="1" applyBorder="1" applyAlignment="1"/>
    <xf numFmtId="3" fontId="13" fillId="0" borderId="34" xfId="0" applyNumberFormat="1" applyFont="1" applyBorder="1" applyAlignment="1"/>
    <xf numFmtId="4" fontId="13" fillId="0" borderId="47" xfId="0" applyNumberFormat="1" applyFont="1" applyBorder="1" applyAlignment="1">
      <alignment horizontal="right"/>
    </xf>
    <xf numFmtId="4" fontId="16" fillId="0" borderId="48" xfId="0" applyNumberFormat="1" applyFont="1" applyBorder="1" applyAlignment="1">
      <alignment horizontal="center"/>
    </xf>
    <xf numFmtId="4" fontId="13" fillId="0" borderId="42" xfId="0" applyNumberFormat="1" applyFont="1" applyBorder="1" applyAlignment="1"/>
    <xf numFmtId="3" fontId="13" fillId="0" borderId="39" xfId="0" applyNumberFormat="1" applyFont="1" applyBorder="1" applyAlignment="1"/>
    <xf numFmtId="4" fontId="4" fillId="0" borderId="48" xfId="0" applyNumberFormat="1" applyFont="1" applyBorder="1" applyAlignment="1">
      <alignment horizontal="center"/>
    </xf>
    <xf numFmtId="0" fontId="1" fillId="2" borderId="26" xfId="0" applyNumberFormat="1" applyFont="1" applyFill="1" applyBorder="1" applyAlignment="1">
      <alignment horizontal="center"/>
    </xf>
    <xf numFmtId="4" fontId="1" fillId="0" borderId="28" xfId="0" applyNumberFormat="1" applyFont="1" applyBorder="1" applyAlignment="1"/>
    <xf numFmtId="4" fontId="1" fillId="0" borderId="29" xfId="0" applyNumberFormat="1" applyFont="1" applyBorder="1" applyAlignment="1"/>
    <xf numFmtId="4" fontId="15" fillId="0" borderId="29" xfId="0" applyNumberFormat="1" applyFont="1" applyBorder="1" applyAlignment="1"/>
    <xf numFmtId="4" fontId="1" fillId="0" borderId="33" xfId="0" applyNumberFormat="1" applyFont="1" applyBorder="1" applyAlignment="1"/>
    <xf numFmtId="4" fontId="1" fillId="0" borderId="31" xfId="0" applyNumberFormat="1" applyFont="1" applyBorder="1" applyAlignment="1">
      <alignment horizontal="right"/>
    </xf>
    <xf numFmtId="4" fontId="1" fillId="0" borderId="1" xfId="0" applyNumberFormat="1" applyFont="1" applyBorder="1" applyAlignment="1"/>
    <xf numFmtId="4" fontId="1" fillId="0" borderId="34" xfId="0" applyNumberFormat="1" applyFont="1" applyBorder="1" applyAlignment="1"/>
    <xf numFmtId="3" fontId="1" fillId="0" borderId="34" xfId="0" applyNumberFormat="1" applyFont="1" applyBorder="1" applyAlignment="1"/>
    <xf numFmtId="4" fontId="1" fillId="0" borderId="49" xfId="0" applyNumberFormat="1" applyFont="1" applyBorder="1" applyAlignment="1"/>
    <xf numFmtId="3" fontId="1" fillId="0" borderId="46" xfId="0" applyNumberFormat="1" applyFont="1" applyBorder="1" applyAlignment="1"/>
    <xf numFmtId="4" fontId="13" fillId="0" borderId="45" xfId="0" applyNumberFormat="1" applyFont="1" applyBorder="1" applyAlignment="1"/>
    <xf numFmtId="3" fontId="13" fillId="0" borderId="46" xfId="0" applyNumberFormat="1" applyFont="1" applyBorder="1" applyAlignment="1"/>
    <xf numFmtId="4" fontId="4" fillId="2" borderId="43" xfId="0" applyNumberFormat="1" applyFont="1" applyFill="1" applyBorder="1" applyAlignment="1"/>
    <xf numFmtId="4" fontId="14" fillId="0" borderId="38" xfId="0" applyNumberFormat="1" applyFont="1" applyBorder="1" applyAlignment="1"/>
    <xf numFmtId="3" fontId="14" fillId="0" borderId="39" xfId="0" applyNumberFormat="1" applyFont="1" applyBorder="1" applyAlignment="1"/>
    <xf numFmtId="4" fontId="14" fillId="0" borderId="42" xfId="0" applyNumberFormat="1" applyFont="1" applyBorder="1" applyAlignment="1">
      <alignment horizontal="right"/>
    </xf>
    <xf numFmtId="3" fontId="13" fillId="0" borderId="39" xfId="0" applyNumberFormat="1" applyFont="1" applyBorder="1" applyAlignment="1">
      <alignment horizontal="left"/>
    </xf>
    <xf numFmtId="4" fontId="13" fillId="2" borderId="24" xfId="0" applyNumberFormat="1" applyFont="1" applyFill="1" applyBorder="1" applyAlignment="1">
      <alignment horizontal="left"/>
    </xf>
    <xf numFmtId="4" fontId="13" fillId="0" borderId="49" xfId="0" applyNumberFormat="1" applyFont="1" applyBorder="1" applyAlignment="1"/>
    <xf numFmtId="4" fontId="13" fillId="0" borderId="16" xfId="0" applyNumberFormat="1" applyFont="1" applyBorder="1" applyAlignment="1"/>
    <xf numFmtId="4" fontId="16" fillId="0" borderId="41" xfId="0" applyNumberFormat="1" applyFont="1" applyBorder="1" applyAlignment="1">
      <alignment horizontal="center"/>
    </xf>
    <xf numFmtId="3" fontId="1" fillId="0" borderId="30" xfId="0" applyNumberFormat="1" applyFont="1" applyBorder="1" applyAlignment="1"/>
    <xf numFmtId="1" fontId="13" fillId="0" borderId="33" xfId="0" applyNumberFormat="1" applyFont="1" applyBorder="1" applyAlignment="1">
      <alignment horizontal="left"/>
    </xf>
    <xf numFmtId="4" fontId="1" fillId="0" borderId="39" xfId="0" applyNumberFormat="1" applyFont="1" applyBorder="1" applyAlignment="1"/>
    <xf numFmtId="0" fontId="4" fillId="2" borderId="24" xfId="0" applyNumberFormat="1" applyFont="1" applyFill="1" applyBorder="1" applyAlignment="1"/>
    <xf numFmtId="4" fontId="16" fillId="2" borderId="24" xfId="0" applyNumberFormat="1" applyFont="1" applyFill="1" applyBorder="1" applyAlignment="1"/>
    <xf numFmtId="4" fontId="13" fillId="2" borderId="24" xfId="0" applyNumberFormat="1" applyFont="1" applyFill="1" applyBorder="1" applyAlignment="1"/>
    <xf numFmtId="3" fontId="13" fillId="2" borderId="24" xfId="0" applyNumberFormat="1" applyFont="1" applyFill="1" applyBorder="1" applyAlignment="1"/>
    <xf numFmtId="4" fontId="13" fillId="2" borderId="27" xfId="0" applyNumberFormat="1" applyFont="1" applyFill="1" applyBorder="1" applyAlignment="1"/>
    <xf numFmtId="4" fontId="16" fillId="0" borderId="28" xfId="0" applyNumberFormat="1" applyFont="1" applyBorder="1" applyAlignment="1"/>
    <xf numFmtId="0" fontId="13" fillId="0" borderId="9" xfId="0" applyNumberFormat="1" applyFont="1" applyBorder="1" applyAlignment="1"/>
    <xf numFmtId="4" fontId="16" fillId="0" borderId="1" xfId="0" applyNumberFormat="1" applyFont="1" applyBorder="1" applyAlignment="1"/>
    <xf numFmtId="4" fontId="14" fillId="0" borderId="1" xfId="0" applyNumberFormat="1" applyFont="1" applyBorder="1" applyAlignment="1"/>
    <xf numFmtId="3" fontId="14" fillId="0" borderId="34" xfId="0" applyNumberFormat="1" applyFont="1" applyBorder="1" applyAlignment="1"/>
    <xf numFmtId="4" fontId="4" fillId="0" borderId="1" xfId="0" applyNumberFormat="1" applyFont="1" applyBorder="1" applyAlignment="1"/>
    <xf numFmtId="4" fontId="13" fillId="0" borderId="35" xfId="0" applyNumberFormat="1" applyFont="1" applyBorder="1" applyAlignment="1"/>
    <xf numFmtId="4" fontId="1" fillId="0" borderId="4" xfId="0" applyNumberFormat="1" applyFont="1" applyBorder="1" applyAlignment="1"/>
    <xf numFmtId="0" fontId="13" fillId="0" borderId="1" xfId="0" applyNumberFormat="1" applyFont="1" applyBorder="1" applyAlignment="1"/>
    <xf numFmtId="4" fontId="8" fillId="0" borderId="1" xfId="0" applyNumberFormat="1" applyFont="1" applyBorder="1" applyAlignment="1"/>
    <xf numFmtId="3" fontId="8" fillId="0" borderId="34" xfId="0" applyNumberFormat="1" applyFont="1" applyBorder="1" applyAlignment="1"/>
    <xf numFmtId="4" fontId="4" fillId="0" borderId="49" xfId="0" applyNumberFormat="1" applyFont="1" applyBorder="1" applyAlignment="1">
      <alignment horizontal="center"/>
    </xf>
    <xf numFmtId="3" fontId="1" fillId="0" borderId="1" xfId="0" applyNumberFormat="1" applyFont="1" applyBorder="1" applyAlignment="1"/>
    <xf numFmtId="4" fontId="1" fillId="0" borderId="1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center"/>
    </xf>
    <xf numFmtId="0" fontId="8" fillId="0" borderId="14" xfId="0" applyNumberFormat="1" applyFont="1" applyBorder="1" applyAlignment="1">
      <alignment horizontal="right"/>
    </xf>
    <xf numFmtId="4" fontId="17" fillId="0" borderId="10" xfId="0" applyNumberFormat="1" applyFont="1" applyBorder="1" applyAlignment="1">
      <alignment horizontal="center"/>
    </xf>
    <xf numFmtId="4" fontId="8" fillId="0" borderId="9" xfId="0" applyNumberFormat="1" applyFont="1" applyBorder="1" applyAlignment="1"/>
    <xf numFmtId="3" fontId="8" fillId="0" borderId="1" xfId="0" applyNumberFormat="1" applyFont="1" applyBorder="1" applyAlignment="1"/>
    <xf numFmtId="4" fontId="18" fillId="0" borderId="10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3" fontId="1" fillId="0" borderId="14" xfId="0" applyNumberFormat="1" applyFont="1" applyBorder="1" applyAlignment="1"/>
    <xf numFmtId="4" fontId="1" fillId="0" borderId="10" xfId="0" applyNumberFormat="1" applyFont="1" applyBorder="1" applyAlignment="1"/>
    <xf numFmtId="3" fontId="1" fillId="0" borderId="9" xfId="0" applyNumberFormat="1" applyFont="1" applyBorder="1" applyAlignment="1"/>
    <xf numFmtId="4" fontId="4" fillId="0" borderId="1" xfId="0" applyNumberFormat="1" applyFont="1" applyBorder="1" applyAlignment="1">
      <alignment horizontal="center"/>
    </xf>
    <xf numFmtId="4" fontId="19" fillId="0" borderId="10" xfId="0" applyNumberFormat="1" applyFont="1" applyBorder="1" applyAlignment="1"/>
    <xf numFmtId="4" fontId="1" fillId="0" borderId="14" xfId="0" applyNumberFormat="1" applyFont="1" applyBorder="1" applyAlignment="1"/>
    <xf numFmtId="4" fontId="20" fillId="0" borderId="10" xfId="0" applyNumberFormat="1" applyFont="1" applyBorder="1" applyAlignment="1"/>
    <xf numFmtId="4" fontId="1" fillId="0" borderId="50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4" fontId="13" fillId="0" borderId="9" xfId="0" applyNumberFormat="1" applyFont="1" applyBorder="1" applyAlignment="1"/>
    <xf numFmtId="4" fontId="13" fillId="0" borderId="1" xfId="0" applyNumberFormat="1" applyFont="1" applyBorder="1" applyAlignment="1"/>
    <xf numFmtId="4" fontId="13" fillId="0" borderId="14" xfId="0" applyNumberFormat="1" applyFont="1" applyBorder="1" applyAlignment="1"/>
    <xf numFmtId="4" fontId="1" fillId="0" borderId="9" xfId="0" applyNumberFormat="1" applyFont="1" applyBorder="1" applyAlignment="1"/>
    <xf numFmtId="4" fontId="1" fillId="0" borderId="1" xfId="0" applyNumberFormat="1" applyFont="1" applyBorder="1" applyAlignment="1"/>
    <xf numFmtId="4" fontId="1" fillId="0" borderId="34" xfId="0" applyNumberFormat="1" applyFont="1" applyBorder="1" applyAlignment="1"/>
    <xf numFmtId="4" fontId="13" fillId="0" borderId="4" xfId="0" applyNumberFormat="1" applyFont="1" applyBorder="1" applyAlignment="1">
      <alignment horizontal="left"/>
    </xf>
    <xf numFmtId="4" fontId="13" fillId="0" borderId="34" xfId="0" applyNumberFormat="1" applyFont="1" applyBorder="1" applyAlignment="1">
      <alignment horizontal="left"/>
    </xf>
    <xf numFmtId="4" fontId="13" fillId="0" borderId="37" xfId="0" applyNumberFormat="1" applyFont="1" applyBorder="1" applyAlignment="1"/>
    <xf numFmtId="4" fontId="13" fillId="0" borderId="38" xfId="0" applyNumberFormat="1" applyFont="1" applyBorder="1" applyAlignment="1"/>
    <xf numFmtId="4" fontId="13" fillId="0" borderId="39" xfId="0" applyNumberFormat="1" applyFont="1" applyBorder="1" applyAlignment="1"/>
    <xf numFmtId="4" fontId="13" fillId="0" borderId="34" xfId="0" applyNumberFormat="1" applyFont="1" applyBorder="1" applyAlignment="1"/>
    <xf numFmtId="4" fontId="14" fillId="0" borderId="42" xfId="0" applyNumberFormat="1" applyFont="1" applyBorder="1" applyAlignment="1">
      <alignment horizontal="left"/>
    </xf>
    <xf numFmtId="4" fontId="14" fillId="0" borderId="39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/>
    <xf numFmtId="0" fontId="4" fillId="2" borderId="22" xfId="0" applyNumberFormat="1" applyFont="1" applyFill="1" applyBorder="1" applyAlignment="1"/>
    <xf numFmtId="4" fontId="4" fillId="2" borderId="23" xfId="0" applyNumberFormat="1" applyFont="1" applyFill="1" applyBorder="1" applyAlignment="1"/>
    <xf numFmtId="4" fontId="14" fillId="0" borderId="4" xfId="0" applyNumberFormat="1" applyFont="1" applyBorder="1" applyAlignment="1">
      <alignment horizontal="left"/>
    </xf>
    <xf numFmtId="4" fontId="14" fillId="0" borderId="3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0C0C0"/>
      <rgbColor rgb="FFDD0806"/>
      <rgbColor rgb="FF33996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workbookViewId="0"/>
  </sheetViews>
  <sheetFormatPr baseColWidth="10" defaultColWidth="8.07421875" defaultRowHeight="12.75" customHeight="1"/>
  <cols>
    <col min="1" max="1" width="9.4609375" style="1" customWidth="1"/>
    <col min="2" max="2" width="33.69140625" style="1" customWidth="1"/>
    <col min="3" max="4" width="7.23046875" style="1" customWidth="1"/>
    <col min="5" max="5" width="9.69140625" style="1" customWidth="1"/>
    <col min="6" max="256" width="8.07421875" style="1" customWidth="1"/>
  </cols>
  <sheetData>
    <row r="1" spans="1:7" ht="15.6" customHeight="1">
      <c r="A1" s="2"/>
      <c r="B1" s="2"/>
      <c r="C1" s="2"/>
      <c r="D1" s="2"/>
      <c r="E1" s="2"/>
      <c r="F1" s="2"/>
      <c r="G1" s="2"/>
    </row>
    <row r="2" spans="1:7" ht="8.1" customHeight="1">
      <c r="A2" s="2"/>
      <c r="B2" s="2"/>
      <c r="C2" s="2"/>
      <c r="D2" s="2"/>
      <c r="E2" s="2"/>
      <c r="F2" s="2"/>
      <c r="G2" s="2"/>
    </row>
    <row r="3" spans="1:7" ht="31.5" customHeight="1">
      <c r="A3" s="163" t="s">
        <v>0</v>
      </c>
      <c r="B3" s="164"/>
      <c r="C3" s="164"/>
      <c r="D3" s="164"/>
      <c r="E3" s="164"/>
      <c r="F3" s="2"/>
      <c r="G3" s="2"/>
    </row>
    <row r="4" spans="1:7" ht="16.2" customHeight="1">
      <c r="A4" s="3"/>
      <c r="B4" s="3"/>
      <c r="C4" s="3"/>
      <c r="D4" s="3"/>
      <c r="E4" s="3"/>
      <c r="F4" s="2"/>
      <c r="G4" s="2"/>
    </row>
    <row r="5" spans="1:7" ht="16.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/>
      <c r="G5" s="6"/>
    </row>
    <row r="6" spans="1:7" ht="16.5" customHeight="1">
      <c r="A6" s="165" t="s">
        <v>6</v>
      </c>
      <c r="B6" s="166"/>
      <c r="C6" s="166"/>
      <c r="D6" s="167"/>
      <c r="E6" s="7">
        <v>0</v>
      </c>
      <c r="F6" s="8"/>
      <c r="G6" s="6"/>
    </row>
    <row r="7" spans="1:7" ht="16.5" customHeight="1">
      <c r="A7" s="9"/>
      <c r="B7" s="10"/>
      <c r="C7" s="11"/>
      <c r="D7" s="11"/>
      <c r="E7" s="11">
        <f t="shared" ref="E7:E29" si="0">E6-C7+D7</f>
        <v>0</v>
      </c>
      <c r="F7" s="8"/>
      <c r="G7" s="2"/>
    </row>
    <row r="8" spans="1:7" ht="16.5" customHeight="1">
      <c r="A8" s="9"/>
      <c r="B8" s="10"/>
      <c r="C8" s="11"/>
      <c r="D8" s="11"/>
      <c r="E8" s="11">
        <f t="shared" si="0"/>
        <v>0</v>
      </c>
      <c r="F8" s="8"/>
      <c r="G8" s="2"/>
    </row>
    <row r="9" spans="1:7" ht="16.5" customHeight="1">
      <c r="A9" s="9"/>
      <c r="B9" s="10"/>
      <c r="C9" s="11"/>
      <c r="D9" s="11"/>
      <c r="E9" s="11">
        <f t="shared" si="0"/>
        <v>0</v>
      </c>
      <c r="F9" s="8"/>
      <c r="G9" s="2"/>
    </row>
    <row r="10" spans="1:7" ht="16.5" customHeight="1">
      <c r="A10" s="9"/>
      <c r="B10" s="10"/>
      <c r="C10" s="11"/>
      <c r="D10" s="11"/>
      <c r="E10" s="11">
        <f t="shared" si="0"/>
        <v>0</v>
      </c>
      <c r="F10" s="8"/>
      <c r="G10" s="2"/>
    </row>
    <row r="11" spans="1:7" ht="16.5" customHeight="1">
      <c r="A11" s="9"/>
      <c r="B11" s="10"/>
      <c r="C11" s="11"/>
      <c r="D11" s="11"/>
      <c r="E11" s="11">
        <f t="shared" si="0"/>
        <v>0</v>
      </c>
      <c r="F11" s="8"/>
      <c r="G11" s="2"/>
    </row>
    <row r="12" spans="1:7" ht="16.5" customHeight="1">
      <c r="A12" s="9"/>
      <c r="B12" s="10"/>
      <c r="C12" s="11"/>
      <c r="D12" s="11"/>
      <c r="E12" s="11">
        <f t="shared" si="0"/>
        <v>0</v>
      </c>
      <c r="F12" s="8"/>
      <c r="G12" s="2"/>
    </row>
    <row r="13" spans="1:7" ht="16.5" customHeight="1">
      <c r="A13" s="9"/>
      <c r="B13" s="10"/>
      <c r="C13" s="11"/>
      <c r="D13" s="11"/>
      <c r="E13" s="11">
        <f t="shared" si="0"/>
        <v>0</v>
      </c>
      <c r="F13" s="8"/>
      <c r="G13" s="2"/>
    </row>
    <row r="14" spans="1:7" ht="16.5" customHeight="1">
      <c r="A14" s="9"/>
      <c r="B14" s="10"/>
      <c r="C14" s="11"/>
      <c r="D14" s="11"/>
      <c r="E14" s="11">
        <f t="shared" si="0"/>
        <v>0</v>
      </c>
      <c r="F14" s="8"/>
      <c r="G14" s="2"/>
    </row>
    <row r="15" spans="1:7" ht="16.5" customHeight="1">
      <c r="A15" s="9"/>
      <c r="B15" s="10"/>
      <c r="C15" s="11"/>
      <c r="D15" s="11"/>
      <c r="E15" s="11">
        <f t="shared" si="0"/>
        <v>0</v>
      </c>
      <c r="F15" s="8"/>
      <c r="G15" s="2"/>
    </row>
    <row r="16" spans="1:7" ht="16.5" customHeight="1">
      <c r="A16" s="9"/>
      <c r="B16" s="10"/>
      <c r="C16" s="11"/>
      <c r="D16" s="11"/>
      <c r="E16" s="11">
        <f t="shared" si="0"/>
        <v>0</v>
      </c>
      <c r="F16" s="8"/>
      <c r="G16" s="2"/>
    </row>
    <row r="17" spans="1:7" ht="16.5" customHeight="1">
      <c r="A17" s="9"/>
      <c r="B17" s="10"/>
      <c r="C17" s="11"/>
      <c r="D17" s="11"/>
      <c r="E17" s="11">
        <f t="shared" si="0"/>
        <v>0</v>
      </c>
      <c r="F17" s="8"/>
      <c r="G17" s="2"/>
    </row>
    <row r="18" spans="1:7" ht="16.5" customHeight="1">
      <c r="A18" s="9"/>
      <c r="B18" s="10"/>
      <c r="C18" s="11"/>
      <c r="D18" s="11"/>
      <c r="E18" s="11">
        <f t="shared" si="0"/>
        <v>0</v>
      </c>
      <c r="F18" s="8"/>
      <c r="G18" s="2"/>
    </row>
    <row r="19" spans="1:7" ht="16.5" customHeight="1">
      <c r="A19" s="9"/>
      <c r="B19" s="10"/>
      <c r="C19" s="11"/>
      <c r="D19" s="11"/>
      <c r="E19" s="11">
        <f t="shared" si="0"/>
        <v>0</v>
      </c>
      <c r="F19" s="8"/>
      <c r="G19" s="2"/>
    </row>
    <row r="20" spans="1:7" ht="16.5" customHeight="1">
      <c r="A20" s="9"/>
      <c r="B20" s="10"/>
      <c r="C20" s="11"/>
      <c r="D20" s="11"/>
      <c r="E20" s="11">
        <f t="shared" si="0"/>
        <v>0</v>
      </c>
      <c r="F20" s="8"/>
      <c r="G20" s="2"/>
    </row>
    <row r="21" spans="1:7" ht="16.5" customHeight="1">
      <c r="A21" s="9"/>
      <c r="B21" s="10"/>
      <c r="C21" s="11"/>
      <c r="D21" s="11"/>
      <c r="E21" s="11">
        <f t="shared" si="0"/>
        <v>0</v>
      </c>
      <c r="F21" s="8"/>
      <c r="G21" s="2"/>
    </row>
    <row r="22" spans="1:7" ht="16.5" customHeight="1">
      <c r="A22" s="9"/>
      <c r="B22" s="10"/>
      <c r="C22" s="11"/>
      <c r="D22" s="11"/>
      <c r="E22" s="11">
        <f t="shared" si="0"/>
        <v>0</v>
      </c>
      <c r="F22" s="8"/>
      <c r="G22" s="2"/>
    </row>
    <row r="23" spans="1:7" ht="16.5" customHeight="1">
      <c r="A23" s="9"/>
      <c r="B23" s="10"/>
      <c r="C23" s="11"/>
      <c r="D23" s="11"/>
      <c r="E23" s="11">
        <f t="shared" si="0"/>
        <v>0</v>
      </c>
      <c r="F23" s="8"/>
      <c r="G23" s="2"/>
    </row>
    <row r="24" spans="1:7" ht="16.5" customHeight="1">
      <c r="A24" s="9"/>
      <c r="B24" s="10"/>
      <c r="C24" s="11"/>
      <c r="D24" s="11"/>
      <c r="E24" s="11">
        <f t="shared" si="0"/>
        <v>0</v>
      </c>
      <c r="F24" s="8"/>
      <c r="G24" s="2"/>
    </row>
    <row r="25" spans="1:7" ht="16.5" customHeight="1">
      <c r="A25" s="9"/>
      <c r="B25" s="10"/>
      <c r="C25" s="11"/>
      <c r="D25" s="11"/>
      <c r="E25" s="11">
        <f t="shared" si="0"/>
        <v>0</v>
      </c>
      <c r="F25" s="8"/>
      <c r="G25" s="2"/>
    </row>
    <row r="26" spans="1:7" ht="16.5" customHeight="1">
      <c r="A26" s="12"/>
      <c r="B26" s="10"/>
      <c r="C26" s="11"/>
      <c r="D26" s="11"/>
      <c r="E26" s="11">
        <f t="shared" si="0"/>
        <v>0</v>
      </c>
      <c r="F26" s="8"/>
      <c r="G26" s="2"/>
    </row>
    <row r="27" spans="1:7" ht="16.5" customHeight="1">
      <c r="A27" s="12"/>
      <c r="B27" s="10"/>
      <c r="C27" s="11"/>
      <c r="D27" s="11"/>
      <c r="E27" s="11">
        <f t="shared" si="0"/>
        <v>0</v>
      </c>
      <c r="F27" s="8"/>
      <c r="G27" s="2"/>
    </row>
    <row r="28" spans="1:7" ht="16.5" customHeight="1">
      <c r="A28" s="12"/>
      <c r="B28" s="10"/>
      <c r="C28" s="11"/>
      <c r="D28" s="11"/>
      <c r="E28" s="11">
        <f t="shared" si="0"/>
        <v>0</v>
      </c>
      <c r="F28" s="8"/>
      <c r="G28" s="2"/>
    </row>
    <row r="29" spans="1:7" ht="16.5" customHeight="1">
      <c r="A29" s="12"/>
      <c r="B29" s="10"/>
      <c r="C29" s="11"/>
      <c r="D29" s="11"/>
      <c r="E29" s="11">
        <f t="shared" si="0"/>
        <v>0</v>
      </c>
      <c r="F29" s="8"/>
      <c r="G29" s="2"/>
    </row>
    <row r="30" spans="1:7" ht="16.5" customHeight="1">
      <c r="A30" s="12"/>
      <c r="B30" s="10"/>
      <c r="C30" s="11"/>
      <c r="D30" s="11"/>
      <c r="E30" s="11"/>
      <c r="F30" s="8"/>
      <c r="G30" s="2"/>
    </row>
    <row r="31" spans="1:7" ht="16.5" customHeight="1">
      <c r="A31" s="12"/>
      <c r="B31" s="10"/>
      <c r="C31" s="11"/>
      <c r="D31" s="11"/>
      <c r="E31" s="11"/>
      <c r="F31" s="8"/>
      <c r="G31" s="2"/>
    </row>
    <row r="32" spans="1:7" ht="16.5" customHeight="1">
      <c r="A32" s="12"/>
      <c r="B32" s="10"/>
      <c r="C32" s="11"/>
      <c r="D32" s="11"/>
      <c r="E32" s="11"/>
      <c r="F32" s="8"/>
      <c r="G32" s="2"/>
    </row>
    <row r="33" spans="1:7" ht="16.5" customHeight="1">
      <c r="A33" s="12"/>
      <c r="B33" s="10"/>
      <c r="C33" s="11"/>
      <c r="D33" s="11"/>
      <c r="E33" s="11"/>
      <c r="F33" s="8"/>
      <c r="G33" s="2"/>
    </row>
    <row r="34" spans="1:7" ht="16.5" customHeight="1">
      <c r="A34" s="12"/>
      <c r="B34" s="10"/>
      <c r="C34" s="11"/>
      <c r="D34" s="11"/>
      <c r="E34" s="11"/>
      <c r="F34" s="8"/>
      <c r="G34" s="2"/>
    </row>
    <row r="35" spans="1:7" ht="16.5" customHeight="1">
      <c r="A35" s="12"/>
      <c r="B35" s="10"/>
      <c r="C35" s="11"/>
      <c r="D35" s="11"/>
      <c r="E35" s="11"/>
      <c r="F35" s="8"/>
      <c r="G35" s="2"/>
    </row>
    <row r="36" spans="1:7" ht="16.5" customHeight="1">
      <c r="A36" s="12"/>
      <c r="B36" s="10"/>
      <c r="C36" s="11"/>
      <c r="D36" s="11"/>
      <c r="E36" s="11"/>
      <c r="F36" s="8"/>
      <c r="G36" s="2"/>
    </row>
    <row r="37" spans="1:7" ht="16.5" customHeight="1">
      <c r="A37" s="12"/>
      <c r="B37" s="10"/>
      <c r="C37" s="11"/>
      <c r="D37" s="11"/>
      <c r="E37" s="11"/>
      <c r="F37" s="8"/>
      <c r="G37" s="2"/>
    </row>
    <row r="38" spans="1:7" ht="16.5" customHeight="1">
      <c r="A38" s="12"/>
      <c r="B38" s="10"/>
      <c r="C38" s="11"/>
      <c r="D38" s="11"/>
      <c r="E38" s="11"/>
      <c r="F38" s="8"/>
      <c r="G38" s="2"/>
    </row>
    <row r="39" spans="1:7" ht="16.5" customHeight="1">
      <c r="A39" s="12"/>
      <c r="B39" s="10"/>
      <c r="C39" s="11"/>
      <c r="D39" s="11"/>
      <c r="E39" s="11"/>
      <c r="F39" s="8"/>
      <c r="G39" s="2"/>
    </row>
  </sheetData>
  <sheetProtection algorithmName="SHA-512" hashValue="PktqfS5md9pzB3xqHjWVRTbcGjQV2IF1b480Vyk86cwOrtmq+y64OSJHl6tummgoKDvT0+ljndNAY3sbGWvmCQ==" saltValue="Ex7z+sEELJ6dymXe+/Xv+w==" spinCount="100000" sheet="1" objects="1" scenarios="1"/>
  <mergeCells count="2">
    <mergeCell ref="A3:E3"/>
    <mergeCell ref="A6:D6"/>
  </mergeCells>
  <pageMargins left="0.75" right="0.75" top="1" bottom="1" header="0.5" footer="0.5"/>
  <pageSetup scale="95" orientation="portrait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workbookViewId="0">
      <selection activeCell="F19" sqref="F19"/>
    </sheetView>
  </sheetViews>
  <sheetFormatPr baseColWidth="10" defaultColWidth="8.07421875" defaultRowHeight="12.75" customHeight="1"/>
  <cols>
    <col min="1" max="1" width="9.4609375" style="13" customWidth="1"/>
    <col min="2" max="2" width="32.61328125" style="13" customWidth="1"/>
    <col min="3" max="3" width="7.23046875" style="13" customWidth="1"/>
    <col min="4" max="5" width="9.69140625" style="13" customWidth="1"/>
    <col min="6" max="256" width="8.07421875" style="13" customWidth="1"/>
  </cols>
  <sheetData>
    <row r="1" spans="1:7" ht="15.6" customHeight="1">
      <c r="A1" s="2"/>
      <c r="B1" s="2"/>
      <c r="C1" s="2"/>
      <c r="D1" s="2"/>
      <c r="E1" s="2"/>
      <c r="F1" s="2"/>
      <c r="G1" s="2"/>
    </row>
    <row r="2" spans="1:7" ht="8.1" customHeight="1">
      <c r="A2" s="2"/>
      <c r="B2" s="2"/>
      <c r="C2" s="2"/>
      <c r="D2" s="2"/>
      <c r="E2" s="2"/>
      <c r="F2" s="2"/>
      <c r="G2" s="2"/>
    </row>
    <row r="3" spans="1:7" ht="31.5" customHeight="1">
      <c r="A3" s="163" t="s">
        <v>7</v>
      </c>
      <c r="B3" s="164"/>
      <c r="C3" s="164"/>
      <c r="D3" s="164"/>
      <c r="E3" s="164"/>
      <c r="F3" s="2"/>
      <c r="G3" s="2"/>
    </row>
    <row r="4" spans="1:7" ht="16.2" customHeight="1">
      <c r="A4" s="3"/>
      <c r="B4" s="3"/>
      <c r="C4" s="3"/>
      <c r="D4" s="3"/>
      <c r="E4" s="3"/>
      <c r="F4" s="2"/>
      <c r="G4" s="2"/>
    </row>
    <row r="5" spans="1:7" ht="16.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/>
      <c r="G5" s="6"/>
    </row>
    <row r="6" spans="1:7" ht="16.5" customHeight="1">
      <c r="A6" s="165" t="s">
        <v>6</v>
      </c>
      <c r="B6" s="166"/>
      <c r="C6" s="166"/>
      <c r="D6" s="167"/>
      <c r="E6" s="7">
        <v>0</v>
      </c>
      <c r="F6" s="8"/>
      <c r="G6" s="6"/>
    </row>
    <row r="7" spans="1:7" ht="16.5" customHeight="1">
      <c r="A7" s="12"/>
      <c r="B7" s="10"/>
      <c r="C7" s="11"/>
      <c r="D7" s="11"/>
      <c r="E7" s="11">
        <f t="shared" ref="E7:E18" si="0">SUM(E6-C7+D7)</f>
        <v>0</v>
      </c>
      <c r="F7" s="8"/>
      <c r="G7" s="2"/>
    </row>
    <row r="8" spans="1:7" ht="16.5" customHeight="1">
      <c r="A8" s="14">
        <v>42084</v>
      </c>
      <c r="B8" s="15" t="s">
        <v>8</v>
      </c>
      <c r="C8" s="11">
        <v>25</v>
      </c>
      <c r="D8" s="11"/>
      <c r="E8" s="11">
        <f t="shared" si="0"/>
        <v>-25</v>
      </c>
      <c r="F8" s="8"/>
      <c r="G8" s="2"/>
    </row>
    <row r="9" spans="1:7" ht="16.5" customHeight="1">
      <c r="A9" s="14">
        <v>42084</v>
      </c>
      <c r="B9" s="15" t="s">
        <v>9</v>
      </c>
      <c r="C9" s="11">
        <v>25</v>
      </c>
      <c r="D9" s="11"/>
      <c r="E9" s="11">
        <f t="shared" si="0"/>
        <v>-50</v>
      </c>
      <c r="F9" s="8"/>
      <c r="G9" s="2"/>
    </row>
    <row r="10" spans="1:7" ht="16.5" customHeight="1">
      <c r="A10" s="15" t="s">
        <v>10</v>
      </c>
      <c r="B10" s="15" t="s">
        <v>11</v>
      </c>
      <c r="C10" s="11">
        <v>302</v>
      </c>
      <c r="D10" s="11">
        <v>239</v>
      </c>
      <c r="E10" s="11">
        <f t="shared" si="0"/>
        <v>-113</v>
      </c>
      <c r="F10" s="8"/>
      <c r="G10" s="2"/>
    </row>
    <row r="11" spans="1:7" ht="16.5" customHeight="1">
      <c r="A11" s="12"/>
      <c r="B11" s="16"/>
      <c r="C11" s="11">
        <v>461.99</v>
      </c>
      <c r="D11" s="11">
        <v>437.89</v>
      </c>
      <c r="E11" s="11">
        <f t="shared" si="0"/>
        <v>-137.10000000000002</v>
      </c>
      <c r="F11" s="8"/>
      <c r="G11" s="2"/>
    </row>
    <row r="12" spans="1:7" ht="16.5" customHeight="1">
      <c r="A12" s="12"/>
      <c r="B12" s="10"/>
      <c r="C12" s="11"/>
      <c r="D12" s="11"/>
      <c r="E12" s="11">
        <f t="shared" si="0"/>
        <v>-137.10000000000002</v>
      </c>
      <c r="F12" s="8"/>
      <c r="G12" s="2"/>
    </row>
    <row r="13" spans="1:7" ht="16.5" customHeight="1">
      <c r="A13" s="10"/>
      <c r="B13" s="10"/>
      <c r="C13" s="11"/>
      <c r="D13" s="11"/>
      <c r="E13" s="11">
        <f t="shared" si="0"/>
        <v>-137.10000000000002</v>
      </c>
      <c r="F13" s="8"/>
      <c r="G13" s="2"/>
    </row>
    <row r="14" spans="1:7" ht="16.5" customHeight="1">
      <c r="A14" s="10"/>
      <c r="B14" s="10"/>
      <c r="C14" s="11"/>
      <c r="D14" s="11"/>
      <c r="E14" s="11">
        <f t="shared" si="0"/>
        <v>-137.10000000000002</v>
      </c>
      <c r="F14" s="8"/>
      <c r="G14" s="2"/>
    </row>
    <row r="15" spans="1:7" ht="16.5" customHeight="1">
      <c r="A15" s="10"/>
      <c r="B15" s="10"/>
      <c r="C15" s="11"/>
      <c r="D15" s="11"/>
      <c r="E15" s="11">
        <f t="shared" si="0"/>
        <v>-137.10000000000002</v>
      </c>
      <c r="F15" s="8"/>
      <c r="G15" s="2"/>
    </row>
    <row r="16" spans="1:7" ht="16.5" customHeight="1">
      <c r="A16" s="10"/>
      <c r="B16" s="10"/>
      <c r="C16" s="11"/>
      <c r="D16" s="11"/>
      <c r="E16" s="11">
        <f t="shared" si="0"/>
        <v>-137.10000000000002</v>
      </c>
      <c r="F16" s="8"/>
      <c r="G16" s="2"/>
    </row>
    <row r="17" spans="1:7" ht="16.5" customHeight="1">
      <c r="A17" s="10"/>
      <c r="B17" s="10"/>
      <c r="C17" s="11"/>
      <c r="D17" s="11"/>
      <c r="E17" s="11">
        <f t="shared" si="0"/>
        <v>-137.10000000000002</v>
      </c>
      <c r="F17" s="8"/>
      <c r="G17" s="2"/>
    </row>
    <row r="18" spans="1:7" ht="16.5" customHeight="1">
      <c r="A18" s="10"/>
      <c r="B18" s="10"/>
      <c r="C18" s="11"/>
      <c r="D18" s="11"/>
      <c r="E18" s="11">
        <f t="shared" si="0"/>
        <v>-137.10000000000002</v>
      </c>
      <c r="F18" s="8"/>
      <c r="G18" s="2"/>
    </row>
    <row r="19" spans="1:7" ht="16.5" customHeight="1">
      <c r="A19" s="10"/>
      <c r="B19" s="10"/>
      <c r="C19" s="11">
        <f>SUM(C7:C18)</f>
        <v>813.99</v>
      </c>
      <c r="D19" s="11">
        <f>SUM(D7:D18)</f>
        <v>676.89</v>
      </c>
      <c r="E19" s="11">
        <f>D19-C19</f>
        <v>-137.10000000000002</v>
      </c>
      <c r="F19" s="8"/>
      <c r="G19" s="2"/>
    </row>
    <row r="20" spans="1:7" ht="16.5" customHeight="1">
      <c r="A20" s="10"/>
      <c r="B20" s="10"/>
      <c r="C20" s="11"/>
      <c r="D20" s="11"/>
      <c r="E20" s="11"/>
      <c r="F20" s="8"/>
      <c r="G20" s="2"/>
    </row>
  </sheetData>
  <sheetProtection algorithmName="SHA-512" hashValue="khN96q9+ijYztOPzXpK5qKnMf81k4yOH5IeNoOA75G7Kwmo1i2obbKRnVeuGgMGShYI0rnOuGG7Usz6oE+iYcQ==" saltValue="opi6hghCFrhyxe3szWFjEQ==" spinCount="100000" sheet="1" objects="1" scenarios="1"/>
  <mergeCells count="2">
    <mergeCell ref="A3:E3"/>
    <mergeCell ref="A6:D6"/>
  </mergeCells>
  <pageMargins left="0.75" right="0.75" top="1" bottom="1" header="0.5" footer="0.5"/>
  <pageSetup scale="93" orientation="portrait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workbookViewId="0"/>
  </sheetViews>
  <sheetFormatPr baseColWidth="10" defaultColWidth="8.07421875" defaultRowHeight="12.75" customHeight="1"/>
  <cols>
    <col min="1" max="1" width="7.61328125" style="17" customWidth="1"/>
    <col min="2" max="2" width="31.23046875" style="17" customWidth="1"/>
    <col min="3" max="4" width="9.69140625" style="17" customWidth="1"/>
    <col min="5" max="5" width="7.4609375" style="17" customWidth="1"/>
    <col min="6" max="256" width="8.07421875" style="17" customWidth="1"/>
  </cols>
  <sheetData>
    <row r="1" spans="1:7" ht="15.6" customHeight="1">
      <c r="A1" s="2"/>
      <c r="B1" s="2"/>
      <c r="C1" s="2"/>
      <c r="D1" s="2"/>
      <c r="E1" s="2"/>
      <c r="F1" s="2"/>
      <c r="G1" s="2"/>
    </row>
    <row r="2" spans="1:7" ht="8.1" customHeight="1">
      <c r="A2" s="2"/>
      <c r="B2" s="2"/>
      <c r="C2" s="2"/>
      <c r="D2" s="2"/>
      <c r="E2" s="2"/>
      <c r="F2" s="2"/>
      <c r="G2" s="2"/>
    </row>
    <row r="3" spans="1:7" ht="31.5" customHeight="1">
      <c r="A3" s="163" t="s">
        <v>12</v>
      </c>
      <c r="B3" s="164"/>
      <c r="C3" s="164"/>
      <c r="D3" s="164"/>
      <c r="E3" s="164"/>
      <c r="F3" s="2"/>
      <c r="G3" s="2"/>
    </row>
    <row r="4" spans="1:7" ht="16.2" customHeight="1">
      <c r="A4" s="3"/>
      <c r="B4" s="3"/>
      <c r="C4" s="3"/>
      <c r="D4" s="3"/>
      <c r="E4" s="3"/>
      <c r="F4" s="2"/>
      <c r="G4" s="2"/>
    </row>
    <row r="5" spans="1:7" ht="16.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/>
      <c r="G5" s="6"/>
    </row>
    <row r="6" spans="1:7" ht="16.5" customHeight="1">
      <c r="A6" s="165" t="s">
        <v>13</v>
      </c>
      <c r="B6" s="166"/>
      <c r="C6" s="166"/>
      <c r="D6" s="167"/>
      <c r="E6" s="7">
        <v>0</v>
      </c>
      <c r="F6" s="8"/>
      <c r="G6" s="6"/>
    </row>
    <row r="7" spans="1:7" ht="16.5" customHeight="1">
      <c r="A7" s="9"/>
      <c r="B7" s="10"/>
      <c r="C7" s="11"/>
      <c r="D7" s="11"/>
      <c r="E7" s="11">
        <f t="shared" ref="E7:E27" si="0">SUM(E6+D7-C7)</f>
        <v>0</v>
      </c>
      <c r="F7" s="8"/>
      <c r="G7" s="2"/>
    </row>
    <row r="8" spans="1:7" ht="16.5" customHeight="1">
      <c r="A8" s="12"/>
      <c r="B8" s="15" t="s">
        <v>14</v>
      </c>
      <c r="C8" s="11"/>
      <c r="D8" s="11"/>
      <c r="E8" s="11">
        <f t="shared" si="0"/>
        <v>0</v>
      </c>
      <c r="F8" s="8"/>
      <c r="G8" s="2"/>
    </row>
    <row r="9" spans="1:7" ht="16.5" customHeight="1">
      <c r="A9" s="12">
        <v>42009</v>
      </c>
      <c r="B9" s="15" t="s">
        <v>15</v>
      </c>
      <c r="C9" s="11">
        <v>49.38</v>
      </c>
      <c r="D9" s="11"/>
      <c r="E9" s="11">
        <f t="shared" si="0"/>
        <v>-49.38</v>
      </c>
      <c r="F9" s="8"/>
      <c r="G9" s="2"/>
    </row>
    <row r="10" spans="1:7" ht="16.5" customHeight="1">
      <c r="A10" s="12">
        <v>42281</v>
      </c>
      <c r="B10" s="15" t="s">
        <v>16</v>
      </c>
      <c r="C10" s="15">
        <v>201.1</v>
      </c>
      <c r="D10" s="11"/>
      <c r="E10" s="11">
        <f t="shared" si="0"/>
        <v>-250.48</v>
      </c>
      <c r="F10" s="8"/>
      <c r="G10" s="2"/>
    </row>
    <row r="11" spans="1:7" ht="16.5" customHeight="1">
      <c r="A11" s="12">
        <v>42339</v>
      </c>
      <c r="B11" s="15" t="s">
        <v>17</v>
      </c>
      <c r="C11" s="15">
        <v>1409.25</v>
      </c>
      <c r="D11" s="11"/>
      <c r="E11" s="11">
        <f t="shared" si="0"/>
        <v>-1659.73</v>
      </c>
      <c r="F11" s="8"/>
      <c r="G11" s="2"/>
    </row>
    <row r="12" spans="1:7" ht="16.5" customHeight="1">
      <c r="A12" s="12"/>
      <c r="B12" s="15" t="s">
        <v>18</v>
      </c>
      <c r="C12" s="11">
        <v>28.54</v>
      </c>
      <c r="D12" s="11"/>
      <c r="E12" s="11">
        <f t="shared" si="0"/>
        <v>-1688.27</v>
      </c>
      <c r="F12" s="8"/>
      <c r="G12" s="2"/>
    </row>
    <row r="13" spans="1:7" ht="16.5" customHeight="1">
      <c r="A13" s="12"/>
      <c r="B13" s="10"/>
      <c r="C13" s="11"/>
      <c r="D13" s="11"/>
      <c r="E13" s="11">
        <f t="shared" si="0"/>
        <v>-1688.27</v>
      </c>
      <c r="F13" s="8"/>
      <c r="G13" s="2"/>
    </row>
    <row r="14" spans="1:7" ht="16.5" customHeight="1">
      <c r="A14" s="12"/>
      <c r="B14" s="10"/>
      <c r="C14" s="11"/>
      <c r="D14" s="11"/>
      <c r="E14" s="11">
        <f t="shared" si="0"/>
        <v>-1688.27</v>
      </c>
      <c r="F14" s="8"/>
      <c r="G14" s="2"/>
    </row>
    <row r="15" spans="1:7" ht="16.5" customHeight="1">
      <c r="A15" s="10"/>
      <c r="B15" s="10"/>
      <c r="C15" s="11"/>
      <c r="D15" s="11"/>
      <c r="E15" s="11">
        <f t="shared" si="0"/>
        <v>-1688.27</v>
      </c>
      <c r="F15" s="8"/>
      <c r="G15" s="2"/>
    </row>
    <row r="16" spans="1:7" ht="16.5" customHeight="1">
      <c r="A16" s="10"/>
      <c r="B16" s="10"/>
      <c r="C16" s="11"/>
      <c r="D16" s="11"/>
      <c r="E16" s="11">
        <f t="shared" si="0"/>
        <v>-1688.27</v>
      </c>
      <c r="F16" s="8"/>
      <c r="G16" s="2"/>
    </row>
    <row r="17" spans="1:7" ht="16.5" customHeight="1">
      <c r="A17" s="10"/>
      <c r="B17" s="10"/>
      <c r="C17" s="11"/>
      <c r="D17" s="11"/>
      <c r="E17" s="11">
        <f t="shared" si="0"/>
        <v>-1688.27</v>
      </c>
      <c r="F17" s="8"/>
      <c r="G17" s="2"/>
    </row>
    <row r="18" spans="1:7" ht="16.5" customHeight="1">
      <c r="A18" s="10"/>
      <c r="B18" s="10"/>
      <c r="C18" s="11"/>
      <c r="D18" s="11"/>
      <c r="E18" s="11">
        <f t="shared" si="0"/>
        <v>-1688.27</v>
      </c>
      <c r="F18" s="8"/>
      <c r="G18" s="2"/>
    </row>
    <row r="19" spans="1:7" ht="16.5" customHeight="1">
      <c r="A19" s="10"/>
      <c r="B19" s="10"/>
      <c r="C19" s="11"/>
      <c r="D19" s="11"/>
      <c r="E19" s="11">
        <f t="shared" si="0"/>
        <v>-1688.27</v>
      </c>
      <c r="F19" s="8"/>
      <c r="G19" s="2"/>
    </row>
    <row r="20" spans="1:7" ht="16.5" customHeight="1">
      <c r="A20" s="10"/>
      <c r="B20" s="10"/>
      <c r="C20" s="11"/>
      <c r="D20" s="11"/>
      <c r="E20" s="11">
        <f t="shared" si="0"/>
        <v>-1688.27</v>
      </c>
      <c r="F20" s="8"/>
      <c r="G20" s="2"/>
    </row>
    <row r="21" spans="1:7" ht="16.5" customHeight="1">
      <c r="A21" s="10"/>
      <c r="B21" s="10"/>
      <c r="C21" s="11"/>
      <c r="D21" s="11"/>
      <c r="E21" s="11">
        <f t="shared" si="0"/>
        <v>-1688.27</v>
      </c>
      <c r="F21" s="8"/>
      <c r="G21" s="2"/>
    </row>
    <row r="22" spans="1:7" ht="16.5" customHeight="1">
      <c r="A22" s="10"/>
      <c r="B22" s="10"/>
      <c r="C22" s="11"/>
      <c r="D22" s="11"/>
      <c r="E22" s="11">
        <f t="shared" si="0"/>
        <v>-1688.27</v>
      </c>
      <c r="F22" s="8"/>
      <c r="G22" s="2"/>
    </row>
    <row r="23" spans="1:7" ht="16.5" customHeight="1">
      <c r="A23" s="10"/>
      <c r="B23" s="10"/>
      <c r="C23" s="11"/>
      <c r="D23" s="11"/>
      <c r="E23" s="11">
        <f t="shared" si="0"/>
        <v>-1688.27</v>
      </c>
      <c r="F23" s="8"/>
      <c r="G23" s="2"/>
    </row>
    <row r="24" spans="1:7" ht="16.5" customHeight="1">
      <c r="A24" s="10"/>
      <c r="B24" s="10"/>
      <c r="C24" s="11"/>
      <c r="D24" s="11"/>
      <c r="E24" s="11">
        <f t="shared" si="0"/>
        <v>-1688.27</v>
      </c>
      <c r="F24" s="8"/>
      <c r="G24" s="2"/>
    </row>
    <row r="25" spans="1:7" ht="16.5" customHeight="1">
      <c r="A25" s="10"/>
      <c r="B25" s="10"/>
      <c r="C25" s="11"/>
      <c r="D25" s="11"/>
      <c r="E25" s="11">
        <f t="shared" si="0"/>
        <v>-1688.27</v>
      </c>
      <c r="F25" s="8"/>
      <c r="G25" s="2"/>
    </row>
    <row r="26" spans="1:7" ht="16.5" customHeight="1">
      <c r="A26" s="10"/>
      <c r="B26" s="10"/>
      <c r="C26" s="11"/>
      <c r="D26" s="11"/>
      <c r="E26" s="11">
        <f t="shared" si="0"/>
        <v>-1688.27</v>
      </c>
      <c r="F26" s="8"/>
      <c r="G26" s="2"/>
    </row>
    <row r="27" spans="1:7" ht="16.5" customHeight="1">
      <c r="A27" s="10"/>
      <c r="B27" s="10"/>
      <c r="C27" s="11"/>
      <c r="D27" s="11"/>
      <c r="E27" s="11">
        <f t="shared" si="0"/>
        <v>-1688.27</v>
      </c>
      <c r="F27" s="8"/>
      <c r="G27" s="2"/>
    </row>
  </sheetData>
  <sheetProtection algorithmName="SHA-512" hashValue="istuGm0wIY0Kvz5/tc1aX3chvdLmHjZ9ee5RzbDoSa23AfhClvt0oTapiZ4/OKR2qIW4w7th9jMiIqzDl8Lx7g==" saltValue="ni8TVJD7zjfIN9BBwx57Ig==" spinCount="100000" sheet="1" objects="1" scenarios="1"/>
  <mergeCells count="2">
    <mergeCell ref="A3:E3"/>
    <mergeCell ref="A6:D6"/>
  </mergeCells>
  <pageMargins left="0.75" right="0.75" top="1" bottom="1" header="0.5" footer="0.5"/>
  <pageSetup scale="95" orientation="portrait"/>
  <headerFooter>
    <oddFooter>&amp;L&amp;"Helvetica,Regular"&amp;12&amp;K000000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4"/>
  <sheetViews>
    <sheetView showGridLines="0" workbookViewId="0">
      <selection activeCell="A8" sqref="A8"/>
    </sheetView>
  </sheetViews>
  <sheetFormatPr baseColWidth="10" defaultColWidth="8.07421875" defaultRowHeight="12.75" customHeight="1"/>
  <cols>
    <col min="1" max="1" width="9.4609375" style="18" customWidth="1"/>
    <col min="2" max="2" width="31.3828125" style="18" customWidth="1"/>
    <col min="3" max="3" width="8.61328125" style="18" customWidth="1"/>
    <col min="4" max="4" width="7.23046875" style="18" customWidth="1"/>
    <col min="5" max="5" width="9.69140625" style="18" customWidth="1"/>
    <col min="6" max="256" width="8.07421875" style="18" customWidth="1"/>
  </cols>
  <sheetData>
    <row r="1" spans="1:10" ht="15.6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8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1.5" customHeight="1">
      <c r="A3" s="163" t="s">
        <v>19</v>
      </c>
      <c r="B3" s="164"/>
      <c r="C3" s="164"/>
      <c r="D3" s="164"/>
      <c r="E3" s="164"/>
      <c r="F3" s="2"/>
      <c r="G3" s="2"/>
      <c r="H3" s="2"/>
      <c r="I3" s="2"/>
      <c r="J3" s="2"/>
    </row>
    <row r="4" spans="1:10" ht="16.2" customHeight="1">
      <c r="A4" s="3"/>
      <c r="B4" s="3"/>
      <c r="C4" s="3"/>
      <c r="D4" s="3"/>
      <c r="E4" s="3"/>
      <c r="F4" s="2"/>
      <c r="G4" s="2"/>
      <c r="H4" s="2"/>
      <c r="I4" s="2"/>
      <c r="J4" s="2"/>
    </row>
    <row r="5" spans="1:10" ht="16.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/>
      <c r="G5" s="6"/>
      <c r="H5" s="2"/>
      <c r="I5" s="2"/>
      <c r="J5" s="2"/>
    </row>
    <row r="6" spans="1:10" ht="16.5" customHeight="1">
      <c r="A6" s="165" t="s">
        <v>13</v>
      </c>
      <c r="B6" s="166"/>
      <c r="C6" s="166"/>
      <c r="D6" s="167"/>
      <c r="E6" s="19">
        <v>0</v>
      </c>
      <c r="F6" s="8"/>
      <c r="G6" s="6"/>
      <c r="H6" s="2"/>
      <c r="I6" s="2"/>
      <c r="J6" s="2"/>
    </row>
    <row r="7" spans="1:10" ht="16.5" customHeight="1">
      <c r="A7" s="9">
        <v>42321</v>
      </c>
      <c r="B7" s="20" t="s">
        <v>20</v>
      </c>
      <c r="C7" s="11"/>
      <c r="D7" s="11">
        <v>1200</v>
      </c>
      <c r="E7" s="11">
        <f t="shared" ref="E7:E34" si="0">E6-C7+D7</f>
        <v>1200</v>
      </c>
      <c r="F7" s="8"/>
      <c r="G7" s="6"/>
      <c r="H7" s="2"/>
      <c r="I7" s="2"/>
      <c r="J7" s="2"/>
    </row>
    <row r="8" spans="1:10" ht="16.5" customHeight="1">
      <c r="A8" s="9"/>
      <c r="B8" s="20" t="s">
        <v>20</v>
      </c>
      <c r="C8" s="11"/>
      <c r="D8" s="11">
        <v>1200</v>
      </c>
      <c r="E8" s="11">
        <f t="shared" si="0"/>
        <v>2400</v>
      </c>
      <c r="F8" s="8"/>
      <c r="G8" s="2"/>
      <c r="H8" s="2"/>
      <c r="I8" s="2"/>
      <c r="J8" s="2"/>
    </row>
    <row r="9" spans="1:10" ht="16.5" customHeight="1">
      <c r="A9" s="9"/>
      <c r="B9" s="10"/>
      <c r="C9" s="11"/>
      <c r="D9" s="11"/>
      <c r="E9" s="11">
        <f t="shared" si="0"/>
        <v>2400</v>
      </c>
      <c r="F9" s="21"/>
      <c r="G9" s="22"/>
      <c r="H9" s="22"/>
      <c r="I9" s="23"/>
      <c r="J9" s="24"/>
    </row>
    <row r="10" spans="1:10" ht="16.5" customHeight="1">
      <c r="A10" s="9"/>
      <c r="B10" s="10"/>
      <c r="C10" s="11"/>
      <c r="D10" s="11"/>
      <c r="E10" s="11">
        <f t="shared" si="0"/>
        <v>2400</v>
      </c>
      <c r="F10" s="8"/>
      <c r="G10" s="2"/>
      <c r="H10" s="2"/>
      <c r="I10" s="2"/>
      <c r="J10" s="2"/>
    </row>
    <row r="11" spans="1:10" ht="16.5" customHeight="1">
      <c r="A11" s="9"/>
      <c r="B11" s="10"/>
      <c r="C11" s="11"/>
      <c r="D11" s="11"/>
      <c r="E11" s="11">
        <f t="shared" si="0"/>
        <v>2400</v>
      </c>
      <c r="F11" s="8"/>
      <c r="G11" s="2"/>
      <c r="H11" s="2"/>
      <c r="I11" s="2"/>
      <c r="J11" s="2"/>
    </row>
    <row r="12" spans="1:10" ht="16.5" customHeight="1">
      <c r="A12" s="9"/>
      <c r="B12" s="10"/>
      <c r="C12" s="11"/>
      <c r="D12" s="11"/>
      <c r="E12" s="11">
        <f t="shared" si="0"/>
        <v>2400</v>
      </c>
      <c r="F12" s="8"/>
      <c r="G12" s="2"/>
      <c r="H12" s="2"/>
      <c r="I12" s="2"/>
      <c r="J12" s="2"/>
    </row>
    <row r="13" spans="1:10" ht="16.5" customHeight="1">
      <c r="A13" s="9"/>
      <c r="B13" s="10"/>
      <c r="C13" s="11"/>
      <c r="D13" s="11"/>
      <c r="E13" s="11">
        <f t="shared" si="0"/>
        <v>2400</v>
      </c>
      <c r="F13" s="8"/>
      <c r="G13" s="2"/>
      <c r="H13" s="2"/>
      <c r="I13" s="2"/>
      <c r="J13" s="2"/>
    </row>
    <row r="14" spans="1:10" ht="16.5" customHeight="1">
      <c r="A14" s="9"/>
      <c r="B14" s="10"/>
      <c r="C14" s="11"/>
      <c r="D14" s="11"/>
      <c r="E14" s="11">
        <f t="shared" si="0"/>
        <v>2400</v>
      </c>
      <c r="F14" s="8"/>
      <c r="G14" s="2"/>
      <c r="H14" s="2"/>
      <c r="I14" s="2"/>
      <c r="J14" s="2"/>
    </row>
    <row r="15" spans="1:10" ht="16.5" customHeight="1">
      <c r="A15" s="9"/>
      <c r="B15" s="10"/>
      <c r="C15" s="11"/>
      <c r="D15" s="11"/>
      <c r="E15" s="11">
        <f t="shared" si="0"/>
        <v>2400</v>
      </c>
      <c r="F15" s="8"/>
      <c r="G15" s="2"/>
      <c r="H15" s="2"/>
      <c r="I15" s="2"/>
      <c r="J15" s="2"/>
    </row>
    <row r="16" spans="1:10" ht="16.5" customHeight="1">
      <c r="A16" s="9"/>
      <c r="B16" s="10"/>
      <c r="C16" s="11"/>
      <c r="D16" s="11"/>
      <c r="E16" s="11">
        <f t="shared" si="0"/>
        <v>2400</v>
      </c>
      <c r="F16" s="8"/>
      <c r="G16" s="2"/>
      <c r="H16" s="2"/>
      <c r="I16" s="2"/>
      <c r="J16" s="2"/>
    </row>
    <row r="17" spans="1:10" ht="16.5" customHeight="1">
      <c r="A17" s="9"/>
      <c r="B17" s="10"/>
      <c r="C17" s="11"/>
      <c r="D17" s="11"/>
      <c r="E17" s="11">
        <f t="shared" si="0"/>
        <v>2400</v>
      </c>
      <c r="F17" s="8"/>
      <c r="G17" s="2"/>
      <c r="H17" s="2"/>
      <c r="I17" s="2"/>
      <c r="J17" s="2"/>
    </row>
    <row r="18" spans="1:10" ht="16.5" customHeight="1">
      <c r="A18" s="9"/>
      <c r="B18" s="10"/>
      <c r="C18" s="11"/>
      <c r="D18" s="11"/>
      <c r="E18" s="11">
        <f t="shared" si="0"/>
        <v>2400</v>
      </c>
      <c r="F18" s="8"/>
      <c r="G18" s="2"/>
      <c r="H18" s="2"/>
      <c r="I18" s="2"/>
      <c r="J18" s="2"/>
    </row>
    <row r="19" spans="1:10" ht="16.5" customHeight="1">
      <c r="A19" s="9"/>
      <c r="B19" s="10"/>
      <c r="C19" s="11"/>
      <c r="D19" s="11"/>
      <c r="E19" s="11">
        <f t="shared" si="0"/>
        <v>2400</v>
      </c>
      <c r="F19" s="8"/>
      <c r="G19" s="2"/>
      <c r="H19" s="2"/>
      <c r="I19" s="2"/>
      <c r="J19" s="2"/>
    </row>
    <row r="20" spans="1:10" ht="16.5" customHeight="1">
      <c r="A20" s="9"/>
      <c r="B20" s="10"/>
      <c r="C20" s="11"/>
      <c r="D20" s="11"/>
      <c r="E20" s="11">
        <f t="shared" si="0"/>
        <v>2400</v>
      </c>
      <c r="F20" s="8"/>
      <c r="G20" s="2"/>
      <c r="H20" s="2"/>
      <c r="I20" s="2"/>
      <c r="J20" s="2"/>
    </row>
    <row r="21" spans="1:10" ht="16.5" customHeight="1">
      <c r="A21" s="9"/>
      <c r="B21" s="10"/>
      <c r="C21" s="11"/>
      <c r="D21" s="11"/>
      <c r="E21" s="11">
        <f t="shared" si="0"/>
        <v>2400</v>
      </c>
      <c r="F21" s="8"/>
      <c r="G21" s="2"/>
      <c r="H21" s="2"/>
      <c r="I21" s="2"/>
      <c r="J21" s="2"/>
    </row>
    <row r="22" spans="1:10" ht="16.5" customHeight="1">
      <c r="A22" s="9"/>
      <c r="B22" s="10"/>
      <c r="C22" s="11"/>
      <c r="D22" s="11"/>
      <c r="E22" s="11">
        <f t="shared" si="0"/>
        <v>2400</v>
      </c>
      <c r="F22" s="8"/>
      <c r="G22" s="2"/>
      <c r="H22" s="2"/>
      <c r="I22" s="2"/>
      <c r="J22" s="2"/>
    </row>
    <row r="23" spans="1:10" ht="16.5" customHeight="1">
      <c r="A23" s="9"/>
      <c r="B23" s="10"/>
      <c r="C23" s="11"/>
      <c r="D23" s="11"/>
      <c r="E23" s="11">
        <f t="shared" si="0"/>
        <v>2400</v>
      </c>
      <c r="F23" s="8"/>
      <c r="G23" s="2"/>
      <c r="H23" s="2"/>
      <c r="I23" s="2"/>
      <c r="J23" s="2"/>
    </row>
    <row r="24" spans="1:10" ht="16.5" customHeight="1">
      <c r="A24" s="9"/>
      <c r="B24" s="10"/>
      <c r="C24" s="11"/>
      <c r="D24" s="11"/>
      <c r="E24" s="11">
        <f t="shared" si="0"/>
        <v>2400</v>
      </c>
      <c r="F24" s="8"/>
      <c r="G24" s="2"/>
      <c r="H24" s="2"/>
      <c r="I24" s="2"/>
      <c r="J24" s="2"/>
    </row>
    <row r="25" spans="1:10" ht="16.5" customHeight="1">
      <c r="A25" s="9"/>
      <c r="B25" s="10"/>
      <c r="C25" s="11"/>
      <c r="D25" s="11"/>
      <c r="E25" s="11">
        <f t="shared" si="0"/>
        <v>2400</v>
      </c>
      <c r="F25" s="8"/>
      <c r="G25" s="2"/>
      <c r="H25" s="2"/>
      <c r="I25" s="2"/>
      <c r="J25" s="2"/>
    </row>
    <row r="26" spans="1:10" ht="16.5" customHeight="1">
      <c r="A26" s="9"/>
      <c r="B26" s="10"/>
      <c r="C26" s="11"/>
      <c r="D26" s="11"/>
      <c r="E26" s="11">
        <f t="shared" si="0"/>
        <v>2400</v>
      </c>
      <c r="F26" s="8"/>
      <c r="G26" s="2"/>
      <c r="H26" s="2"/>
      <c r="I26" s="2"/>
      <c r="J26" s="2"/>
    </row>
    <row r="27" spans="1:10" ht="16.5" customHeight="1">
      <c r="A27" s="9"/>
      <c r="B27" s="10"/>
      <c r="C27" s="11"/>
      <c r="D27" s="11"/>
      <c r="E27" s="11">
        <f t="shared" si="0"/>
        <v>2400</v>
      </c>
      <c r="F27" s="8"/>
      <c r="G27" s="2"/>
      <c r="H27" s="2"/>
      <c r="I27" s="2"/>
      <c r="J27" s="2"/>
    </row>
    <row r="28" spans="1:10" ht="16.5" customHeight="1">
      <c r="A28" s="9"/>
      <c r="B28" s="9"/>
      <c r="C28" s="11"/>
      <c r="D28" s="11"/>
      <c r="E28" s="11">
        <f t="shared" si="0"/>
        <v>2400</v>
      </c>
      <c r="F28" s="8"/>
      <c r="G28" s="2"/>
      <c r="H28" s="2"/>
      <c r="I28" s="2"/>
      <c r="J28" s="2"/>
    </row>
    <row r="29" spans="1:10" ht="16.5" customHeight="1">
      <c r="A29" s="9"/>
      <c r="B29" s="10"/>
      <c r="C29" s="11"/>
      <c r="D29" s="11"/>
      <c r="E29" s="11">
        <f t="shared" si="0"/>
        <v>2400</v>
      </c>
      <c r="F29" s="8"/>
      <c r="G29" s="2"/>
      <c r="H29" s="2"/>
      <c r="I29" s="2"/>
      <c r="J29" s="2"/>
    </row>
    <row r="30" spans="1:10" ht="16.5" customHeight="1">
      <c r="A30" s="10"/>
      <c r="B30" s="10"/>
      <c r="C30" s="11"/>
      <c r="D30" s="11"/>
      <c r="E30" s="11">
        <f t="shared" si="0"/>
        <v>2400</v>
      </c>
      <c r="F30" s="8"/>
      <c r="G30" s="2"/>
      <c r="H30" s="2"/>
      <c r="I30" s="2"/>
      <c r="J30" s="2"/>
    </row>
    <row r="31" spans="1:10" ht="16.5" customHeight="1">
      <c r="A31" s="10"/>
      <c r="B31" s="10"/>
      <c r="C31" s="11"/>
      <c r="D31" s="11"/>
      <c r="E31" s="11">
        <f t="shared" si="0"/>
        <v>2400</v>
      </c>
      <c r="F31" s="8"/>
      <c r="G31" s="2"/>
      <c r="H31" s="2"/>
      <c r="I31" s="2"/>
      <c r="J31" s="2"/>
    </row>
    <row r="32" spans="1:10" ht="16.5" customHeight="1">
      <c r="A32" s="10"/>
      <c r="B32" s="10"/>
      <c r="C32" s="11"/>
      <c r="D32" s="11"/>
      <c r="E32" s="11">
        <f t="shared" si="0"/>
        <v>2400</v>
      </c>
      <c r="F32" s="8"/>
      <c r="G32" s="2"/>
      <c r="H32" s="2"/>
      <c r="I32" s="2"/>
      <c r="J32" s="2"/>
    </row>
    <row r="33" spans="1:10" ht="16.5" customHeight="1">
      <c r="A33" s="10"/>
      <c r="B33" s="10"/>
      <c r="C33" s="11"/>
      <c r="D33" s="11"/>
      <c r="E33" s="11">
        <f t="shared" si="0"/>
        <v>2400</v>
      </c>
      <c r="F33" s="8"/>
      <c r="G33" s="2"/>
      <c r="H33" s="2"/>
      <c r="I33" s="2"/>
      <c r="J33" s="2"/>
    </row>
    <row r="34" spans="1:10" ht="16.5" customHeight="1">
      <c r="A34" s="10"/>
      <c r="B34" s="10"/>
      <c r="C34" s="11"/>
      <c r="D34" s="11"/>
      <c r="E34" s="11">
        <f t="shared" si="0"/>
        <v>2400</v>
      </c>
      <c r="F34" s="8"/>
      <c r="G34" s="2"/>
      <c r="H34" s="2"/>
      <c r="I34" s="2"/>
      <c r="J34" s="2"/>
    </row>
    <row r="35" spans="1:10" ht="15.9" customHeight="1">
      <c r="A35" s="25"/>
      <c r="B35" s="26"/>
      <c r="C35" s="11"/>
      <c r="D35" s="11"/>
      <c r="E35" s="27"/>
      <c r="F35" s="2"/>
      <c r="G35" s="2"/>
      <c r="H35" s="2"/>
      <c r="I35" s="2"/>
      <c r="J35" s="2"/>
    </row>
    <row r="36" spans="1:10" ht="15.9" customHeight="1">
      <c r="A36" s="2"/>
      <c r="B36" s="28"/>
      <c r="C36" s="11"/>
      <c r="D36" s="11"/>
      <c r="E36" s="8"/>
      <c r="F36" s="2"/>
      <c r="G36" s="2"/>
      <c r="H36" s="2"/>
      <c r="I36" s="2"/>
      <c r="J36" s="2"/>
    </row>
    <row r="37" spans="1:10" ht="15.9" customHeight="1">
      <c r="A37" s="2"/>
      <c r="B37" s="28"/>
      <c r="C37" s="11"/>
      <c r="D37" s="11"/>
      <c r="E37" s="8"/>
      <c r="F37" s="2"/>
      <c r="G37" s="2"/>
      <c r="H37" s="2"/>
      <c r="I37" s="2"/>
      <c r="J37" s="2"/>
    </row>
    <row r="38" spans="1:10" ht="15.9" customHeight="1">
      <c r="A38" s="2"/>
      <c r="B38" s="28"/>
      <c r="C38" s="11"/>
      <c r="D38" s="11"/>
      <c r="E38" s="8"/>
      <c r="F38" s="2"/>
      <c r="G38" s="2"/>
      <c r="H38" s="2"/>
      <c r="I38" s="2"/>
      <c r="J38" s="2"/>
    </row>
    <row r="39" spans="1:10" ht="15.9" customHeight="1">
      <c r="A39" s="2"/>
      <c r="B39" s="28"/>
      <c r="C39" s="11"/>
      <c r="D39" s="11"/>
      <c r="E39" s="8"/>
      <c r="F39" s="2"/>
      <c r="G39" s="2"/>
      <c r="H39" s="2"/>
      <c r="I39" s="2"/>
      <c r="J39" s="2"/>
    </row>
    <row r="40" spans="1:10" ht="15.9" customHeight="1">
      <c r="A40" s="2"/>
      <c r="B40" s="28"/>
      <c r="C40" s="11"/>
      <c r="D40" s="11"/>
      <c r="E40" s="8"/>
      <c r="F40" s="2"/>
      <c r="G40" s="2"/>
      <c r="H40" s="2"/>
      <c r="I40" s="2"/>
      <c r="J40" s="2"/>
    </row>
    <row r="41" spans="1:10" ht="15.9" customHeight="1">
      <c r="A41" s="2"/>
      <c r="B41" s="28"/>
      <c r="C41" s="11"/>
      <c r="D41" s="11"/>
      <c r="E41" s="8"/>
      <c r="F41" s="2"/>
      <c r="G41" s="2"/>
      <c r="H41" s="2"/>
      <c r="I41" s="2"/>
      <c r="J41" s="2"/>
    </row>
    <row r="42" spans="1:10" ht="15.9" customHeight="1">
      <c r="A42" s="2"/>
      <c r="B42" s="28"/>
      <c r="C42" s="11"/>
      <c r="D42" s="11"/>
      <c r="E42" s="8"/>
      <c r="F42" s="2"/>
      <c r="G42" s="2"/>
      <c r="H42" s="2"/>
      <c r="I42" s="2"/>
      <c r="J42" s="2"/>
    </row>
    <row r="43" spans="1:10" ht="15.9" customHeight="1">
      <c r="A43" s="2"/>
      <c r="B43" s="28"/>
      <c r="C43" s="11"/>
      <c r="D43" s="11"/>
      <c r="E43" s="8"/>
      <c r="F43" s="2"/>
      <c r="G43" s="2"/>
      <c r="H43" s="2"/>
      <c r="I43" s="2"/>
      <c r="J43" s="2"/>
    </row>
    <row r="44" spans="1:10" ht="15.9" customHeight="1">
      <c r="A44" s="2"/>
      <c r="B44" s="28"/>
      <c r="C44" s="11"/>
      <c r="D44" s="11"/>
      <c r="E44" s="8"/>
      <c r="F44" s="2"/>
      <c r="G44" s="2"/>
      <c r="H44" s="2"/>
      <c r="I44" s="2"/>
      <c r="J44" s="2"/>
    </row>
  </sheetData>
  <sheetProtection algorithmName="SHA-512" hashValue="gO0VBK7QxoKlwAbDnTevU3sotQtkXaWKXJSLxbD+QPuiEwUjw/d/tqKPcUlR6wn+Ht662kv+b37XBV3NSUpUTg==" saltValue="rIdw8oqjFUok/kC2JgZ1jw==" spinCount="100000" sheet="1" objects="1" scenarios="1"/>
  <mergeCells count="2">
    <mergeCell ref="A3:E3"/>
    <mergeCell ref="A6:D6"/>
  </mergeCells>
  <pageMargins left="0.75" right="0.75" top="1" bottom="1" header="0.5" footer="0.5"/>
  <pageSetup scale="98" orientation="portrait"/>
  <headerFooter>
    <oddFooter>&amp;L&amp;"Helvetica,Regular"&amp;12&amp;K000000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showGridLines="0" workbookViewId="0"/>
  </sheetViews>
  <sheetFormatPr baseColWidth="10" defaultColWidth="8.07421875" defaultRowHeight="12.75" customHeight="1"/>
  <cols>
    <col min="1" max="1" width="8.69140625" style="29" customWidth="1"/>
    <col min="2" max="2" width="35.4609375" style="29" customWidth="1"/>
    <col min="3" max="3" width="7.07421875" style="29" customWidth="1"/>
    <col min="4" max="4" width="7.4609375" style="29" customWidth="1"/>
    <col min="5" max="5" width="8.3828125" style="29" customWidth="1"/>
    <col min="6" max="256" width="8.07421875" style="29" customWidth="1"/>
  </cols>
  <sheetData>
    <row r="1" spans="1:7" ht="15.6" customHeight="1">
      <c r="A1" s="2"/>
      <c r="B1" s="2"/>
      <c r="C1" s="2"/>
      <c r="D1" s="2"/>
      <c r="E1" s="2"/>
      <c r="F1" s="2"/>
      <c r="G1" s="2"/>
    </row>
    <row r="2" spans="1:7" ht="8.1" customHeight="1">
      <c r="A2" s="2"/>
      <c r="B2" s="2"/>
      <c r="C2" s="2"/>
      <c r="D2" s="2"/>
      <c r="E2" s="2"/>
      <c r="F2" s="2"/>
      <c r="G2" s="2"/>
    </row>
    <row r="3" spans="1:7" ht="31.5" customHeight="1">
      <c r="A3" s="163" t="s">
        <v>21</v>
      </c>
      <c r="B3" s="164"/>
      <c r="C3" s="164"/>
      <c r="D3" s="164"/>
      <c r="E3" s="164"/>
      <c r="F3" s="2"/>
      <c r="G3" s="2"/>
    </row>
    <row r="4" spans="1:7" ht="16.2" customHeight="1">
      <c r="A4" s="3"/>
      <c r="B4" s="3"/>
      <c r="C4" s="3"/>
      <c r="D4" s="3"/>
      <c r="E4" s="3"/>
      <c r="F4" s="2"/>
      <c r="G4" s="2"/>
    </row>
    <row r="5" spans="1:7" ht="16.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/>
      <c r="G5" s="6"/>
    </row>
    <row r="6" spans="1:7" ht="16.5" customHeight="1">
      <c r="A6" s="165" t="s">
        <v>13</v>
      </c>
      <c r="B6" s="166"/>
      <c r="C6" s="166"/>
      <c r="D6" s="167"/>
      <c r="E6" s="7">
        <v>0</v>
      </c>
      <c r="F6" s="8"/>
      <c r="G6" s="6"/>
    </row>
    <row r="7" spans="1:7" ht="16.5" customHeight="1">
      <c r="A7" s="9">
        <v>42014</v>
      </c>
      <c r="B7" s="20" t="s">
        <v>22</v>
      </c>
      <c r="C7" s="11">
        <v>125</v>
      </c>
      <c r="D7" s="11"/>
      <c r="E7" s="11">
        <f t="shared" ref="E7:E12" si="0">SUM(E6+D7-C7)</f>
        <v>-125</v>
      </c>
      <c r="F7" s="8"/>
      <c r="G7" s="2"/>
    </row>
    <row r="8" spans="1:7" ht="16.5" customHeight="1">
      <c r="A8" s="9">
        <v>42027</v>
      </c>
      <c r="B8" s="15" t="s">
        <v>23</v>
      </c>
      <c r="C8" s="11">
        <v>31.6</v>
      </c>
      <c r="D8" s="11"/>
      <c r="E8" s="11">
        <f t="shared" si="0"/>
        <v>-156.6</v>
      </c>
      <c r="F8" s="8"/>
      <c r="G8" s="2"/>
    </row>
    <row r="9" spans="1:7" ht="16.5" customHeight="1">
      <c r="A9" s="9"/>
      <c r="B9" s="16"/>
      <c r="C9" s="11">
        <f>28.4</f>
        <v>28.4</v>
      </c>
      <c r="D9" s="11"/>
      <c r="E9" s="11">
        <f t="shared" si="0"/>
        <v>-185</v>
      </c>
      <c r="F9" s="8"/>
      <c r="G9" s="2"/>
    </row>
    <row r="10" spans="1:7" ht="16.5" customHeight="1">
      <c r="A10" s="9">
        <v>42281</v>
      </c>
      <c r="B10" s="15" t="s">
        <v>24</v>
      </c>
      <c r="C10" s="11">
        <v>180.18</v>
      </c>
      <c r="D10" s="11"/>
      <c r="E10" s="11">
        <f t="shared" si="0"/>
        <v>-365.18</v>
      </c>
      <c r="F10" s="8"/>
      <c r="G10" s="2"/>
    </row>
    <row r="11" spans="1:7" ht="16.5" customHeight="1">
      <c r="A11" s="30">
        <v>42097</v>
      </c>
      <c r="B11" s="15" t="s">
        <v>25</v>
      </c>
      <c r="C11" s="11">
        <v>9</v>
      </c>
      <c r="D11" s="11"/>
      <c r="E11" s="11">
        <f t="shared" si="0"/>
        <v>-374.18</v>
      </c>
      <c r="F11" s="8"/>
      <c r="G11" s="2"/>
    </row>
    <row r="12" spans="1:7" ht="16.5" customHeight="1">
      <c r="A12" s="9">
        <v>42188</v>
      </c>
      <c r="B12" s="15" t="s">
        <v>26</v>
      </c>
      <c r="C12" s="11">
        <v>9</v>
      </c>
      <c r="D12" s="11"/>
      <c r="E12" s="11">
        <f t="shared" si="0"/>
        <v>-383.18</v>
      </c>
      <c r="F12" s="8"/>
      <c r="G12" s="2"/>
    </row>
    <row r="13" spans="1:7" ht="16.5" customHeight="1">
      <c r="A13" s="9"/>
      <c r="B13" s="16"/>
      <c r="C13" s="11"/>
      <c r="D13" s="11"/>
      <c r="E13" s="11">
        <f>SUM(E11+D13-C13)</f>
        <v>-374.18</v>
      </c>
      <c r="F13" s="8"/>
      <c r="G13" s="2"/>
    </row>
    <row r="14" spans="1:7" ht="16.5" customHeight="1">
      <c r="A14" s="9"/>
      <c r="B14" s="16"/>
      <c r="C14" s="11"/>
      <c r="D14" s="11"/>
      <c r="E14" s="11">
        <f>SUM(E11+D14-C14)</f>
        <v>-374.18</v>
      </c>
      <c r="F14" s="8"/>
      <c r="G14" s="2"/>
    </row>
    <row r="15" spans="1:7" ht="16.5" customHeight="1">
      <c r="A15" s="9"/>
      <c r="B15" s="15" t="s">
        <v>25</v>
      </c>
      <c r="C15" s="11">
        <v>9</v>
      </c>
      <c r="D15" s="11"/>
      <c r="E15" s="11">
        <f t="shared" ref="E15:E34" si="1">SUM(E14+D15-C15)</f>
        <v>-383.18</v>
      </c>
      <c r="F15" s="8"/>
      <c r="G15" s="2"/>
    </row>
    <row r="16" spans="1:7" ht="16.5" customHeight="1">
      <c r="A16" s="9"/>
      <c r="B16" s="15" t="s">
        <v>25</v>
      </c>
      <c r="C16" s="11">
        <v>9</v>
      </c>
      <c r="D16" s="11"/>
      <c r="E16" s="11">
        <f t="shared" si="1"/>
        <v>-392.18</v>
      </c>
      <c r="F16" s="8"/>
      <c r="G16" s="2"/>
    </row>
    <row r="17" spans="1:7" ht="16.5" customHeight="1">
      <c r="A17" s="9">
        <v>42332</v>
      </c>
      <c r="B17" s="15" t="s">
        <v>27</v>
      </c>
      <c r="C17" s="11">
        <f>0.3*72</f>
        <v>21.599999999999998</v>
      </c>
      <c r="D17" s="11"/>
      <c r="E17" s="11">
        <f t="shared" si="1"/>
        <v>-413.78000000000003</v>
      </c>
      <c r="F17" s="8"/>
      <c r="G17" s="2"/>
    </row>
    <row r="18" spans="1:7" ht="16.5" customHeight="1">
      <c r="A18" s="9"/>
      <c r="B18" s="15" t="s">
        <v>28</v>
      </c>
      <c r="C18" s="11">
        <f>0.3*304</f>
        <v>91.2</v>
      </c>
      <c r="D18" s="31"/>
      <c r="E18" s="11">
        <f t="shared" si="1"/>
        <v>-504.98</v>
      </c>
      <c r="F18" s="8"/>
      <c r="G18" s="2"/>
    </row>
    <row r="19" spans="1:7" ht="16.5" customHeight="1">
      <c r="A19" s="9"/>
      <c r="B19" s="15" t="s">
        <v>29</v>
      </c>
      <c r="C19" s="11">
        <f>0.3*78</f>
        <v>23.4</v>
      </c>
      <c r="D19" s="31"/>
      <c r="E19" s="11">
        <f t="shared" si="1"/>
        <v>-528.38</v>
      </c>
      <c r="F19" s="8"/>
      <c r="G19" s="2"/>
    </row>
    <row r="20" spans="1:7" ht="16.5" customHeight="1">
      <c r="A20" s="9"/>
      <c r="B20" s="15" t="s">
        <v>30</v>
      </c>
      <c r="C20" s="11">
        <v>5.9</v>
      </c>
      <c r="D20" s="31"/>
      <c r="E20" s="11">
        <f t="shared" si="1"/>
        <v>-534.28</v>
      </c>
      <c r="F20" s="8"/>
      <c r="G20" s="2"/>
    </row>
    <row r="21" spans="1:7" ht="16.5" customHeight="1">
      <c r="A21" s="9">
        <v>42253</v>
      </c>
      <c r="B21" s="15" t="s">
        <v>31</v>
      </c>
      <c r="C21" s="11">
        <f>2.8+2.2+1.9</f>
        <v>6.9</v>
      </c>
      <c r="D21" s="31"/>
      <c r="E21" s="11">
        <f t="shared" si="1"/>
        <v>-541.17999999999995</v>
      </c>
      <c r="F21" s="8"/>
      <c r="G21" s="2"/>
    </row>
    <row r="22" spans="1:7" ht="16.5" customHeight="1">
      <c r="A22" s="9">
        <v>42294</v>
      </c>
      <c r="B22" s="15" t="s">
        <v>23</v>
      </c>
      <c r="C22" s="11">
        <v>12.36</v>
      </c>
      <c r="D22" s="31"/>
      <c r="E22" s="11">
        <f t="shared" si="1"/>
        <v>-553.54</v>
      </c>
      <c r="F22" s="8"/>
      <c r="G22" s="2"/>
    </row>
    <row r="23" spans="1:7" ht="16.5" customHeight="1">
      <c r="A23" s="9">
        <v>42318</v>
      </c>
      <c r="B23" s="15" t="s">
        <v>23</v>
      </c>
      <c r="C23" s="11">
        <v>11.5</v>
      </c>
      <c r="D23" s="31"/>
      <c r="E23" s="11">
        <f t="shared" si="1"/>
        <v>-565.04</v>
      </c>
      <c r="F23" s="8"/>
      <c r="G23" s="2"/>
    </row>
    <row r="24" spans="1:7" ht="16.5" customHeight="1">
      <c r="A24" s="9"/>
      <c r="B24" s="15" t="s">
        <v>32</v>
      </c>
      <c r="C24" s="11"/>
      <c r="D24" s="31">
        <v>12</v>
      </c>
      <c r="E24" s="11">
        <f t="shared" si="1"/>
        <v>-553.04</v>
      </c>
      <c r="F24" s="8"/>
      <c r="G24" s="2"/>
    </row>
    <row r="25" spans="1:7" ht="16.5" customHeight="1">
      <c r="A25" s="9"/>
      <c r="B25" s="10"/>
      <c r="C25" s="11"/>
      <c r="D25" s="31"/>
      <c r="E25" s="11">
        <f t="shared" si="1"/>
        <v>-553.04</v>
      </c>
      <c r="F25" s="8"/>
      <c r="G25" s="2"/>
    </row>
    <row r="26" spans="1:7" ht="16.5" customHeight="1">
      <c r="A26" s="9"/>
      <c r="B26" s="10"/>
      <c r="C26" s="11"/>
      <c r="D26" s="31"/>
      <c r="E26" s="11">
        <f t="shared" si="1"/>
        <v>-553.04</v>
      </c>
      <c r="F26" s="8"/>
      <c r="G26" s="2"/>
    </row>
    <row r="27" spans="1:7" ht="16.5" customHeight="1">
      <c r="A27" s="9"/>
      <c r="B27" s="10"/>
      <c r="C27" s="11"/>
      <c r="D27" s="31"/>
      <c r="E27" s="11">
        <f t="shared" si="1"/>
        <v>-553.04</v>
      </c>
      <c r="F27" s="8"/>
      <c r="G27" s="2"/>
    </row>
    <row r="28" spans="1:7" ht="16.5" customHeight="1">
      <c r="A28" s="9"/>
      <c r="B28" s="10"/>
      <c r="C28" s="11"/>
      <c r="D28" s="31"/>
      <c r="E28" s="11">
        <f t="shared" si="1"/>
        <v>-553.04</v>
      </c>
      <c r="F28" s="8"/>
      <c r="G28" s="2"/>
    </row>
    <row r="29" spans="1:7" ht="16.5" customHeight="1">
      <c r="A29" s="9"/>
      <c r="B29" s="10"/>
      <c r="C29" s="11"/>
      <c r="D29" s="31"/>
      <c r="E29" s="11">
        <f t="shared" si="1"/>
        <v>-553.04</v>
      </c>
      <c r="F29" s="8"/>
      <c r="G29" s="2"/>
    </row>
    <row r="30" spans="1:7" ht="15.9" customHeight="1">
      <c r="A30" s="9"/>
      <c r="B30" s="10"/>
      <c r="C30" s="11"/>
      <c r="D30" s="31"/>
      <c r="E30" s="11">
        <f t="shared" si="1"/>
        <v>-553.04</v>
      </c>
      <c r="F30" s="8"/>
      <c r="G30" s="2"/>
    </row>
    <row r="31" spans="1:7" ht="15.9" customHeight="1">
      <c r="A31" s="9"/>
      <c r="B31" s="10"/>
      <c r="C31" s="11"/>
      <c r="D31" s="31"/>
      <c r="E31" s="11">
        <f t="shared" si="1"/>
        <v>-553.04</v>
      </c>
      <c r="F31" s="8"/>
      <c r="G31" s="2"/>
    </row>
    <row r="32" spans="1:7" ht="15.9" customHeight="1">
      <c r="A32" s="9"/>
      <c r="B32" s="10"/>
      <c r="C32" s="11"/>
      <c r="D32" s="31"/>
      <c r="E32" s="11">
        <f t="shared" si="1"/>
        <v>-553.04</v>
      </c>
      <c r="F32" s="8"/>
      <c r="G32" s="2"/>
    </row>
    <row r="33" spans="1:7" ht="15.9" customHeight="1">
      <c r="A33" s="9"/>
      <c r="B33" s="10"/>
      <c r="C33" s="11"/>
      <c r="D33" s="31"/>
      <c r="E33" s="11">
        <f t="shared" si="1"/>
        <v>-553.04</v>
      </c>
      <c r="F33" s="8"/>
      <c r="G33" s="2"/>
    </row>
    <row r="34" spans="1:7" ht="15.9" customHeight="1">
      <c r="A34" s="9"/>
      <c r="B34" s="10"/>
      <c r="C34" s="11">
        <f>SUM(C8:C33)</f>
        <v>449.03999999999996</v>
      </c>
      <c r="D34" s="31"/>
      <c r="E34" s="11">
        <f t="shared" si="1"/>
        <v>-1002.0799999999999</v>
      </c>
      <c r="F34" s="8"/>
      <c r="G34" s="2"/>
    </row>
  </sheetData>
  <sheetProtection algorithmName="SHA-512" hashValue="t8z5KbFEZErMqIvrT/X7iFCSntOn/K8kggCjyjSbJFgSIgFsD5rdyQv2yLw6bwNfyXFfUE+/+uRyVGNPz2QQqg==" saltValue="yI1Ymf9SCt1Dg0VwJVe/Iw==" spinCount="100000" sheet="1" objects="1" scenarios="1"/>
  <mergeCells count="2">
    <mergeCell ref="A3:E3"/>
    <mergeCell ref="A6:D6"/>
  </mergeCells>
  <pageMargins left="0.75" right="0.75" top="1" bottom="1" header="0.5" footer="0.5"/>
  <pageSetup scale="97" orientation="portrait"/>
  <headerFooter>
    <oddFooter>&amp;L&amp;"Helvetica,Regular"&amp;12&amp;K000000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"/>
  <sheetViews>
    <sheetView showGridLines="0" workbookViewId="0"/>
  </sheetViews>
  <sheetFormatPr baseColWidth="10" defaultColWidth="8.07421875" defaultRowHeight="12.75" customHeight="1"/>
  <cols>
    <col min="1" max="1" width="10" style="32" customWidth="1"/>
    <col min="2" max="2" width="32.23046875" style="32" customWidth="1"/>
    <col min="3" max="5" width="8.61328125" style="32" customWidth="1"/>
    <col min="6" max="256" width="8.07421875" style="32" customWidth="1"/>
  </cols>
  <sheetData>
    <row r="1" spans="1:5" ht="8.25" customHeight="1">
      <c r="A1" s="2"/>
      <c r="B1" s="2"/>
      <c r="C1" s="2"/>
      <c r="D1" s="2"/>
      <c r="E1" s="2"/>
    </row>
    <row r="2" spans="1:5" ht="32.25" customHeight="1">
      <c r="A2" s="170" t="s">
        <v>33</v>
      </c>
      <c r="B2" s="171"/>
      <c r="C2" s="171"/>
      <c r="D2" s="171"/>
      <c r="E2" s="171"/>
    </row>
    <row r="3" spans="1:5" ht="16.5" customHeight="1">
      <c r="A3" s="3"/>
      <c r="B3" s="33"/>
      <c r="C3" s="3"/>
      <c r="D3" s="3"/>
      <c r="E3" s="3"/>
    </row>
    <row r="4" spans="1:5" ht="18" customHeight="1">
      <c r="A4" s="34" t="s">
        <v>34</v>
      </c>
      <c r="B4" s="34" t="s">
        <v>35</v>
      </c>
      <c r="C4" s="34" t="s">
        <v>36</v>
      </c>
      <c r="D4" s="34" t="s">
        <v>37</v>
      </c>
      <c r="E4" s="34" t="s">
        <v>38</v>
      </c>
    </row>
    <row r="5" spans="1:5" ht="16.5" customHeight="1">
      <c r="A5" s="165" t="s">
        <v>39</v>
      </c>
      <c r="B5" s="168"/>
      <c r="C5" s="168"/>
      <c r="D5" s="169"/>
      <c r="E5" s="19">
        <v>3.01</v>
      </c>
    </row>
    <row r="6" spans="1:5" ht="15.9" customHeight="1">
      <c r="A6" s="9">
        <v>42188</v>
      </c>
      <c r="B6" s="15" t="s">
        <v>40</v>
      </c>
      <c r="C6" s="11">
        <v>9</v>
      </c>
      <c r="D6" s="11"/>
      <c r="E6" s="11">
        <f t="shared" ref="E6:E37" si="0">E5+D6-C6</f>
        <v>-5.99</v>
      </c>
    </row>
    <row r="7" spans="1:5" ht="15.9" customHeight="1">
      <c r="A7" s="9">
        <v>42191</v>
      </c>
      <c r="B7" s="15" t="s">
        <v>41</v>
      </c>
      <c r="C7" s="11"/>
      <c r="D7" s="11">
        <v>12</v>
      </c>
      <c r="E7" s="11">
        <f t="shared" si="0"/>
        <v>6.01</v>
      </c>
    </row>
    <row r="8" spans="1:5" ht="15.9" customHeight="1">
      <c r="A8" s="9">
        <v>42280</v>
      </c>
      <c r="B8" s="15" t="s">
        <v>40</v>
      </c>
      <c r="C8" s="11">
        <v>9</v>
      </c>
      <c r="D8" s="11"/>
      <c r="E8" s="11">
        <f t="shared" si="0"/>
        <v>-2.99</v>
      </c>
    </row>
    <row r="9" spans="1:5" ht="15.9" customHeight="1">
      <c r="A9" s="9">
        <v>42303</v>
      </c>
      <c r="B9" s="15" t="s">
        <v>42</v>
      </c>
      <c r="C9" s="11"/>
      <c r="D9" s="11">
        <v>3</v>
      </c>
      <c r="E9" s="11">
        <f t="shared" si="0"/>
        <v>9.9999999999997868E-3</v>
      </c>
    </row>
    <row r="10" spans="1:5" ht="15.9" customHeight="1">
      <c r="A10" s="9">
        <v>42321</v>
      </c>
      <c r="B10" s="15" t="s">
        <v>43</v>
      </c>
      <c r="C10" s="11"/>
      <c r="D10" s="11">
        <v>1200</v>
      </c>
      <c r="E10" s="11">
        <f t="shared" si="0"/>
        <v>1200.01</v>
      </c>
    </row>
    <row r="11" spans="1:5" ht="15.9" customHeight="1">
      <c r="A11" s="9">
        <v>42331</v>
      </c>
      <c r="B11" s="15" t="s">
        <v>44</v>
      </c>
      <c r="C11" s="11">
        <v>674.26</v>
      </c>
      <c r="D11" s="11"/>
      <c r="E11" s="11">
        <f t="shared" si="0"/>
        <v>525.75</v>
      </c>
    </row>
    <row r="12" spans="1:5" ht="15.9" customHeight="1">
      <c r="A12" s="9"/>
      <c r="B12" s="15" t="s">
        <v>40</v>
      </c>
      <c r="C12" s="11">
        <v>9</v>
      </c>
      <c r="D12" s="11"/>
      <c r="E12" s="11">
        <f t="shared" si="0"/>
        <v>516.75</v>
      </c>
    </row>
    <row r="13" spans="1:5" ht="15.9" customHeight="1">
      <c r="A13" s="9"/>
      <c r="B13" s="15" t="s">
        <v>44</v>
      </c>
      <c r="C13" s="11">
        <v>516</v>
      </c>
      <c r="D13" s="11"/>
      <c r="E13" s="11">
        <f t="shared" si="0"/>
        <v>0.75</v>
      </c>
    </row>
    <row r="14" spans="1:5" ht="15.9" customHeight="1">
      <c r="A14" s="9"/>
      <c r="B14" s="15" t="s">
        <v>40</v>
      </c>
      <c r="C14" s="11">
        <v>9</v>
      </c>
      <c r="D14" s="11"/>
      <c r="E14" s="11">
        <f t="shared" si="0"/>
        <v>-8.25</v>
      </c>
    </row>
    <row r="15" spans="1:5" ht="15.9" customHeight="1">
      <c r="A15" s="9">
        <v>42400</v>
      </c>
      <c r="B15" s="15" t="s">
        <v>45</v>
      </c>
      <c r="C15" s="11"/>
      <c r="D15" s="11">
        <v>1200</v>
      </c>
      <c r="E15" s="11">
        <f t="shared" si="0"/>
        <v>1191.75</v>
      </c>
    </row>
    <row r="16" spans="1:5" ht="15.9" customHeight="1">
      <c r="A16" s="9"/>
      <c r="B16" s="15" t="s">
        <v>46</v>
      </c>
      <c r="C16" s="11">
        <v>1409.25</v>
      </c>
      <c r="D16" s="11"/>
      <c r="E16" s="11">
        <f t="shared" si="0"/>
        <v>-217.5</v>
      </c>
    </row>
    <row r="17" spans="1:5" ht="15.9" customHeight="1">
      <c r="A17" s="9"/>
      <c r="B17" s="15" t="s">
        <v>47</v>
      </c>
      <c r="C17" s="11">
        <v>25</v>
      </c>
      <c r="D17" s="11"/>
      <c r="E17" s="11">
        <f t="shared" si="0"/>
        <v>-242.5</v>
      </c>
    </row>
    <row r="18" spans="1:5" ht="15.9" customHeight="1">
      <c r="A18" s="9"/>
      <c r="B18" s="15" t="s">
        <v>48</v>
      </c>
      <c r="C18" s="11">
        <v>25</v>
      </c>
      <c r="D18" s="11"/>
      <c r="E18" s="11">
        <f t="shared" si="0"/>
        <v>-267.5</v>
      </c>
    </row>
    <row r="19" spans="1:5" ht="15.9" customHeight="1">
      <c r="A19" s="9"/>
      <c r="B19" s="15" t="s">
        <v>40</v>
      </c>
      <c r="C19" s="11">
        <v>7</v>
      </c>
      <c r="D19" s="11"/>
      <c r="E19" s="11">
        <f t="shared" si="0"/>
        <v>-274.5</v>
      </c>
    </row>
    <row r="20" spans="1:5" ht="15.9" customHeight="1">
      <c r="A20" s="9"/>
      <c r="B20" s="15" t="s">
        <v>49</v>
      </c>
      <c r="C20" s="11"/>
      <c r="D20" s="11">
        <v>275.08999999999997</v>
      </c>
      <c r="E20" s="11">
        <f t="shared" si="0"/>
        <v>0.58999999999997499</v>
      </c>
    </row>
    <row r="21" spans="1:5" ht="15.9" customHeight="1">
      <c r="A21" s="9"/>
      <c r="B21" s="10"/>
      <c r="C21" s="11"/>
      <c r="D21" s="11"/>
      <c r="E21" s="11">
        <f t="shared" si="0"/>
        <v>0.58999999999997499</v>
      </c>
    </row>
    <row r="22" spans="1:5" ht="15.9" customHeight="1">
      <c r="A22" s="9"/>
      <c r="B22" s="10"/>
      <c r="C22" s="11"/>
      <c r="D22" s="11"/>
      <c r="E22" s="11">
        <f t="shared" si="0"/>
        <v>0.58999999999997499</v>
      </c>
    </row>
    <row r="23" spans="1:5" ht="15.9" customHeight="1">
      <c r="A23" s="9"/>
      <c r="B23" s="10"/>
      <c r="C23" s="11"/>
      <c r="D23" s="11"/>
      <c r="E23" s="11">
        <f t="shared" si="0"/>
        <v>0.58999999999997499</v>
      </c>
    </row>
    <row r="24" spans="1:5" ht="15.9" customHeight="1">
      <c r="A24" s="9"/>
      <c r="B24" s="10"/>
      <c r="C24" s="11"/>
      <c r="D24" s="11"/>
      <c r="E24" s="11">
        <f t="shared" si="0"/>
        <v>0.58999999999997499</v>
      </c>
    </row>
    <row r="25" spans="1:5" ht="15.9" customHeight="1">
      <c r="A25" s="9"/>
      <c r="B25" s="10"/>
      <c r="C25" s="11"/>
      <c r="D25" s="11"/>
      <c r="E25" s="11">
        <f t="shared" si="0"/>
        <v>0.58999999999997499</v>
      </c>
    </row>
    <row r="26" spans="1:5" ht="15.9" customHeight="1">
      <c r="A26" s="9"/>
      <c r="B26" s="10"/>
      <c r="C26" s="11"/>
      <c r="D26" s="11"/>
      <c r="E26" s="11">
        <f t="shared" si="0"/>
        <v>0.58999999999997499</v>
      </c>
    </row>
    <row r="27" spans="1:5" ht="15.9" customHeight="1">
      <c r="A27" s="9"/>
      <c r="B27" s="10"/>
      <c r="C27" s="11"/>
      <c r="D27" s="11"/>
      <c r="E27" s="11">
        <f t="shared" si="0"/>
        <v>0.58999999999997499</v>
      </c>
    </row>
    <row r="28" spans="1:5" ht="15.9" customHeight="1">
      <c r="A28" s="9"/>
      <c r="B28" s="10"/>
      <c r="C28" s="11"/>
      <c r="D28" s="11"/>
      <c r="E28" s="11">
        <f t="shared" si="0"/>
        <v>0.58999999999997499</v>
      </c>
    </row>
    <row r="29" spans="1:5" ht="15.9" customHeight="1">
      <c r="A29" s="9"/>
      <c r="B29" s="10"/>
      <c r="C29" s="11"/>
      <c r="D29" s="11"/>
      <c r="E29" s="11">
        <f t="shared" si="0"/>
        <v>0.58999999999997499</v>
      </c>
    </row>
    <row r="30" spans="1:5" ht="15.9" customHeight="1">
      <c r="A30" s="9"/>
      <c r="B30" s="10"/>
      <c r="C30" s="11"/>
      <c r="D30" s="11"/>
      <c r="E30" s="11">
        <f t="shared" si="0"/>
        <v>0.58999999999997499</v>
      </c>
    </row>
    <row r="31" spans="1:5" ht="15.9" customHeight="1">
      <c r="A31" s="9"/>
      <c r="B31" s="10"/>
      <c r="C31" s="11"/>
      <c r="D31" s="11"/>
      <c r="E31" s="11">
        <f t="shared" si="0"/>
        <v>0.58999999999997499</v>
      </c>
    </row>
    <row r="32" spans="1:5" ht="15.9" customHeight="1">
      <c r="A32" s="9"/>
      <c r="B32" s="10"/>
      <c r="C32" s="11"/>
      <c r="D32" s="11"/>
      <c r="E32" s="11">
        <f t="shared" si="0"/>
        <v>0.58999999999997499</v>
      </c>
    </row>
    <row r="33" spans="1:5" ht="15.9" customHeight="1">
      <c r="A33" s="9"/>
      <c r="B33" s="10"/>
      <c r="C33" s="11"/>
      <c r="D33" s="11"/>
      <c r="E33" s="11">
        <f t="shared" si="0"/>
        <v>0.58999999999997499</v>
      </c>
    </row>
    <row r="34" spans="1:5" ht="15.9" customHeight="1">
      <c r="A34" s="9"/>
      <c r="B34" s="10"/>
      <c r="C34" s="11"/>
      <c r="D34" s="11"/>
      <c r="E34" s="11">
        <f t="shared" si="0"/>
        <v>0.58999999999997499</v>
      </c>
    </row>
    <row r="35" spans="1:5" ht="15.9" customHeight="1">
      <c r="A35" s="9"/>
      <c r="B35" s="10"/>
      <c r="C35" s="11"/>
      <c r="D35" s="11"/>
      <c r="E35" s="11">
        <f t="shared" si="0"/>
        <v>0.58999999999997499</v>
      </c>
    </row>
    <row r="36" spans="1:5" ht="15.9" customHeight="1">
      <c r="A36" s="9"/>
      <c r="B36" s="10"/>
      <c r="C36" s="11"/>
      <c r="D36" s="11"/>
      <c r="E36" s="11">
        <f t="shared" si="0"/>
        <v>0.58999999999997499</v>
      </c>
    </row>
    <row r="37" spans="1:5" ht="15.9" customHeight="1">
      <c r="A37" s="9"/>
      <c r="B37" s="10"/>
      <c r="C37" s="11"/>
      <c r="D37" s="11"/>
      <c r="E37" s="11">
        <f t="shared" si="0"/>
        <v>0.58999999999997499</v>
      </c>
    </row>
    <row r="38" spans="1:5" ht="15.9" customHeight="1">
      <c r="A38" s="9"/>
      <c r="B38" s="10"/>
      <c r="C38" s="11"/>
      <c r="D38" s="11"/>
      <c r="E38" s="11">
        <f t="shared" ref="E38:E69" si="1">E37+D38-C38</f>
        <v>0.58999999999997499</v>
      </c>
    </row>
    <row r="39" spans="1:5" ht="15.9" customHeight="1">
      <c r="A39" s="9"/>
      <c r="B39" s="10"/>
      <c r="C39" s="11"/>
      <c r="D39" s="11"/>
      <c r="E39" s="11">
        <f t="shared" si="1"/>
        <v>0.58999999999997499</v>
      </c>
    </row>
    <row r="40" spans="1:5" ht="15.9" customHeight="1">
      <c r="A40" s="9"/>
      <c r="B40" s="10"/>
      <c r="C40" s="11"/>
      <c r="D40" s="11"/>
      <c r="E40" s="11">
        <f t="shared" si="1"/>
        <v>0.58999999999997499</v>
      </c>
    </row>
    <row r="41" spans="1:5" ht="15.9" customHeight="1">
      <c r="A41" s="9"/>
      <c r="B41" s="10"/>
      <c r="C41" s="11"/>
      <c r="D41" s="11"/>
      <c r="E41" s="11">
        <f t="shared" si="1"/>
        <v>0.58999999999997499</v>
      </c>
    </row>
    <row r="42" spans="1:5" ht="15.9" customHeight="1">
      <c r="A42" s="9"/>
      <c r="B42" s="10"/>
      <c r="C42" s="11"/>
      <c r="D42" s="11"/>
      <c r="E42" s="11">
        <f t="shared" si="1"/>
        <v>0.58999999999997499</v>
      </c>
    </row>
    <row r="43" spans="1:5" ht="15.9" customHeight="1">
      <c r="A43" s="9"/>
      <c r="B43" s="10"/>
      <c r="C43" s="11"/>
      <c r="D43" s="11"/>
      <c r="E43" s="11">
        <f t="shared" si="1"/>
        <v>0.58999999999997499</v>
      </c>
    </row>
    <row r="44" spans="1:5" ht="15.9" customHeight="1">
      <c r="A44" s="9"/>
      <c r="B44" s="10"/>
      <c r="C44" s="11"/>
      <c r="D44" s="11"/>
      <c r="E44" s="11">
        <f t="shared" si="1"/>
        <v>0.58999999999997499</v>
      </c>
    </row>
    <row r="45" spans="1:5" ht="15.9" customHeight="1">
      <c r="A45" s="9"/>
      <c r="B45" s="10"/>
      <c r="C45" s="11"/>
      <c r="D45" s="11"/>
      <c r="E45" s="11">
        <f t="shared" si="1"/>
        <v>0.58999999999997499</v>
      </c>
    </row>
    <row r="46" spans="1:5" ht="15.9" customHeight="1">
      <c r="A46" s="9"/>
      <c r="B46" s="10"/>
      <c r="C46" s="11"/>
      <c r="D46" s="11"/>
      <c r="E46" s="11">
        <f t="shared" si="1"/>
        <v>0.58999999999997499</v>
      </c>
    </row>
    <row r="47" spans="1:5" ht="15.9" customHeight="1">
      <c r="A47" s="9"/>
      <c r="B47" s="10"/>
      <c r="C47" s="11"/>
      <c r="D47" s="11"/>
      <c r="E47" s="11">
        <f t="shared" si="1"/>
        <v>0.58999999999997499</v>
      </c>
    </row>
    <row r="48" spans="1:5" ht="15.9" customHeight="1">
      <c r="A48" s="9"/>
      <c r="B48" s="10"/>
      <c r="C48" s="11"/>
      <c r="D48" s="11"/>
      <c r="E48" s="11">
        <f t="shared" si="1"/>
        <v>0.58999999999997499</v>
      </c>
    </row>
    <row r="49" spans="1:5" ht="15.9" customHeight="1">
      <c r="A49" s="9"/>
      <c r="B49" s="10"/>
      <c r="C49" s="11"/>
      <c r="D49" s="11"/>
      <c r="E49" s="11">
        <f t="shared" si="1"/>
        <v>0.58999999999997499</v>
      </c>
    </row>
    <row r="50" spans="1:5" ht="15.9" customHeight="1">
      <c r="A50" s="9"/>
      <c r="B50" s="10"/>
      <c r="C50" s="11"/>
      <c r="D50" s="11"/>
      <c r="E50" s="11">
        <f t="shared" si="1"/>
        <v>0.58999999999997499</v>
      </c>
    </row>
    <row r="51" spans="1:5" ht="15.9" customHeight="1">
      <c r="A51" s="9"/>
      <c r="B51" s="10"/>
      <c r="C51" s="11"/>
      <c r="D51" s="11"/>
      <c r="E51" s="11">
        <f t="shared" si="1"/>
        <v>0.58999999999997499</v>
      </c>
    </row>
    <row r="52" spans="1:5" ht="15.9" customHeight="1">
      <c r="A52" s="9"/>
      <c r="B52" s="10"/>
      <c r="C52" s="11"/>
      <c r="D52" s="11"/>
      <c r="E52" s="11">
        <f t="shared" si="1"/>
        <v>0.58999999999997499</v>
      </c>
    </row>
    <row r="53" spans="1:5" ht="15.9" customHeight="1">
      <c r="A53" s="9"/>
      <c r="B53" s="10"/>
      <c r="C53" s="11"/>
      <c r="D53" s="11"/>
      <c r="E53" s="11">
        <f t="shared" si="1"/>
        <v>0.58999999999997499</v>
      </c>
    </row>
    <row r="54" spans="1:5" ht="15.9" customHeight="1">
      <c r="A54" s="9"/>
      <c r="B54" s="10"/>
      <c r="C54" s="11"/>
      <c r="D54" s="11"/>
      <c r="E54" s="11">
        <f t="shared" si="1"/>
        <v>0.58999999999997499</v>
      </c>
    </row>
    <row r="55" spans="1:5" ht="15.9" customHeight="1">
      <c r="A55" s="9"/>
      <c r="B55" s="10"/>
      <c r="C55" s="11"/>
      <c r="D55" s="11"/>
      <c r="E55" s="11">
        <f t="shared" si="1"/>
        <v>0.58999999999997499</v>
      </c>
    </row>
    <row r="56" spans="1:5" ht="15.9" customHeight="1">
      <c r="A56" s="9"/>
      <c r="B56" s="10"/>
      <c r="C56" s="11"/>
      <c r="D56" s="11"/>
      <c r="E56" s="11">
        <f t="shared" si="1"/>
        <v>0.58999999999997499</v>
      </c>
    </row>
    <row r="57" spans="1:5" ht="15.9" customHeight="1">
      <c r="A57" s="9"/>
      <c r="B57" s="10"/>
      <c r="C57" s="11"/>
      <c r="D57" s="11"/>
      <c r="E57" s="11">
        <f t="shared" si="1"/>
        <v>0.58999999999997499</v>
      </c>
    </row>
    <row r="58" spans="1:5" ht="15.9" customHeight="1">
      <c r="A58" s="9"/>
      <c r="B58" s="10"/>
      <c r="C58" s="11"/>
      <c r="D58" s="11"/>
      <c r="E58" s="11">
        <f t="shared" si="1"/>
        <v>0.58999999999997499</v>
      </c>
    </row>
    <row r="59" spans="1:5" ht="15.9" customHeight="1">
      <c r="A59" s="9"/>
      <c r="B59" s="10"/>
      <c r="C59" s="11"/>
      <c r="D59" s="11"/>
      <c r="E59" s="11">
        <f t="shared" si="1"/>
        <v>0.58999999999997499</v>
      </c>
    </row>
    <row r="60" spans="1:5" ht="15.9" customHeight="1">
      <c r="A60" s="9"/>
      <c r="B60" s="10"/>
      <c r="C60" s="11"/>
      <c r="D60" s="11"/>
      <c r="E60" s="11">
        <f t="shared" si="1"/>
        <v>0.58999999999997499</v>
      </c>
    </row>
    <row r="61" spans="1:5" ht="15.9" customHeight="1">
      <c r="A61" s="9"/>
      <c r="B61" s="10"/>
      <c r="C61" s="11"/>
      <c r="D61" s="11"/>
      <c r="E61" s="11">
        <f t="shared" si="1"/>
        <v>0.58999999999997499</v>
      </c>
    </row>
    <row r="62" spans="1:5" ht="15.9" customHeight="1">
      <c r="A62" s="9"/>
      <c r="B62" s="10"/>
      <c r="C62" s="11"/>
      <c r="D62" s="11"/>
      <c r="E62" s="11">
        <f t="shared" si="1"/>
        <v>0.58999999999997499</v>
      </c>
    </row>
    <row r="63" spans="1:5" ht="15.9" customHeight="1">
      <c r="A63" s="9"/>
      <c r="B63" s="10"/>
      <c r="C63" s="11"/>
      <c r="D63" s="11"/>
      <c r="E63" s="11">
        <f t="shared" si="1"/>
        <v>0.58999999999997499</v>
      </c>
    </row>
    <row r="64" spans="1:5" ht="15.9" customHeight="1">
      <c r="A64" s="9"/>
      <c r="B64" s="10"/>
      <c r="C64" s="11"/>
      <c r="D64" s="11"/>
      <c r="E64" s="11">
        <f t="shared" si="1"/>
        <v>0.58999999999997499</v>
      </c>
    </row>
    <row r="65" spans="1:5" ht="15.9" customHeight="1">
      <c r="A65" s="9"/>
      <c r="B65" s="10"/>
      <c r="C65" s="11"/>
      <c r="D65" s="11"/>
      <c r="E65" s="11">
        <f t="shared" si="1"/>
        <v>0.58999999999997499</v>
      </c>
    </row>
    <row r="66" spans="1:5" ht="15.9" customHeight="1">
      <c r="A66" s="9"/>
      <c r="B66" s="10"/>
      <c r="C66" s="11"/>
      <c r="D66" s="11"/>
      <c r="E66" s="11">
        <f t="shared" si="1"/>
        <v>0.58999999999997499</v>
      </c>
    </row>
    <row r="67" spans="1:5" ht="15.9" customHeight="1">
      <c r="A67" s="9"/>
      <c r="B67" s="10"/>
      <c r="C67" s="11"/>
      <c r="D67" s="11"/>
      <c r="E67" s="11">
        <f t="shared" si="1"/>
        <v>0.58999999999997499</v>
      </c>
    </row>
    <row r="68" spans="1:5" ht="15.9" customHeight="1">
      <c r="A68" s="9"/>
      <c r="B68" s="10"/>
      <c r="C68" s="11"/>
      <c r="D68" s="11"/>
      <c r="E68" s="11">
        <f t="shared" si="1"/>
        <v>0.58999999999997499</v>
      </c>
    </row>
    <row r="69" spans="1:5" ht="15.9" customHeight="1">
      <c r="A69" s="9"/>
      <c r="B69" s="10"/>
      <c r="C69" s="11"/>
      <c r="D69" s="11"/>
      <c r="E69" s="11">
        <f t="shared" si="1"/>
        <v>0.58999999999997499</v>
      </c>
    </row>
    <row r="70" spans="1:5" ht="15.9" customHeight="1">
      <c r="A70" s="9"/>
      <c r="B70" s="10"/>
      <c r="C70" s="11"/>
      <c r="D70" s="11"/>
      <c r="E70" s="11">
        <f t="shared" ref="E70:E83" si="2">E69+D70-C70</f>
        <v>0.58999999999997499</v>
      </c>
    </row>
    <row r="71" spans="1:5" ht="15.9" customHeight="1">
      <c r="A71" s="9"/>
      <c r="B71" s="10"/>
      <c r="C71" s="11"/>
      <c r="D71" s="11"/>
      <c r="E71" s="11">
        <f t="shared" si="2"/>
        <v>0.58999999999997499</v>
      </c>
    </row>
    <row r="72" spans="1:5" ht="15.9" customHeight="1">
      <c r="A72" s="9"/>
      <c r="B72" s="10"/>
      <c r="C72" s="11"/>
      <c r="D72" s="11"/>
      <c r="E72" s="11">
        <f t="shared" si="2"/>
        <v>0.58999999999997499</v>
      </c>
    </row>
    <row r="73" spans="1:5" ht="15.9" customHeight="1">
      <c r="A73" s="9"/>
      <c r="B73" s="10"/>
      <c r="C73" s="11"/>
      <c r="D73" s="11"/>
      <c r="E73" s="11">
        <f t="shared" si="2"/>
        <v>0.58999999999997499</v>
      </c>
    </row>
    <row r="74" spans="1:5" ht="15.9" customHeight="1">
      <c r="A74" s="9"/>
      <c r="B74" s="10"/>
      <c r="C74" s="11"/>
      <c r="D74" s="11"/>
      <c r="E74" s="11">
        <f t="shared" si="2"/>
        <v>0.58999999999997499</v>
      </c>
    </row>
    <row r="75" spans="1:5" ht="15.9" customHeight="1">
      <c r="A75" s="9"/>
      <c r="B75" s="10"/>
      <c r="C75" s="11"/>
      <c r="D75" s="11"/>
      <c r="E75" s="11">
        <f t="shared" si="2"/>
        <v>0.58999999999997499</v>
      </c>
    </row>
    <row r="76" spans="1:5" ht="15.9" customHeight="1">
      <c r="A76" s="9"/>
      <c r="B76" s="10"/>
      <c r="C76" s="11"/>
      <c r="D76" s="11"/>
      <c r="E76" s="11">
        <f t="shared" si="2"/>
        <v>0.58999999999997499</v>
      </c>
    </row>
    <row r="77" spans="1:5" ht="15.9" customHeight="1">
      <c r="A77" s="9"/>
      <c r="B77" s="10"/>
      <c r="C77" s="11"/>
      <c r="D77" s="11"/>
      <c r="E77" s="11">
        <f t="shared" si="2"/>
        <v>0.58999999999997499</v>
      </c>
    </row>
    <row r="78" spans="1:5" ht="15.9" customHeight="1">
      <c r="A78" s="9"/>
      <c r="B78" s="10"/>
      <c r="C78" s="11"/>
      <c r="D78" s="11"/>
      <c r="E78" s="11">
        <f t="shared" si="2"/>
        <v>0.58999999999997499</v>
      </c>
    </row>
    <row r="79" spans="1:5" ht="15.9" customHeight="1">
      <c r="A79" s="9"/>
      <c r="B79" s="10"/>
      <c r="C79" s="11"/>
      <c r="D79" s="11"/>
      <c r="E79" s="11">
        <f t="shared" si="2"/>
        <v>0.58999999999997499</v>
      </c>
    </row>
    <row r="80" spans="1:5" ht="15.9" customHeight="1">
      <c r="A80" s="9"/>
      <c r="B80" s="10"/>
      <c r="C80" s="11"/>
      <c r="D80" s="11"/>
      <c r="E80" s="11">
        <f t="shared" si="2"/>
        <v>0.58999999999997499</v>
      </c>
    </row>
    <row r="81" spans="1:5" ht="15.9" customHeight="1">
      <c r="A81" s="9"/>
      <c r="B81" s="10"/>
      <c r="C81" s="11"/>
      <c r="D81" s="11"/>
      <c r="E81" s="11">
        <f t="shared" si="2"/>
        <v>0.58999999999997499</v>
      </c>
    </row>
    <row r="82" spans="1:5" ht="15.9" customHeight="1">
      <c r="A82" s="9"/>
      <c r="B82" s="10"/>
      <c r="C82" s="11"/>
      <c r="D82" s="11"/>
      <c r="E82" s="11">
        <f t="shared" si="2"/>
        <v>0.58999999999997499</v>
      </c>
    </row>
    <row r="83" spans="1:5" ht="15.9" customHeight="1">
      <c r="A83" s="9"/>
      <c r="B83" s="10"/>
      <c r="C83" s="31"/>
      <c r="D83" s="31"/>
      <c r="E83" s="11">
        <f t="shared" si="2"/>
        <v>0.58999999999997499</v>
      </c>
    </row>
  </sheetData>
  <sheetProtection algorithmName="SHA-512" hashValue="6NwHxBpDXArrllh2acHYAx1xbBUEROeZGUbo4hDtrBeVw9bpTX/mK2VTDcnXaPldR51KUfHo9OBegFjN83WinA==" saltValue="vFR6RXSflO30UWsh1kkBag==" spinCount="100000" sheet="1" objects="1" scenarios="1"/>
  <mergeCells count="2">
    <mergeCell ref="A5:D5"/>
    <mergeCell ref="A2:E2"/>
  </mergeCells>
  <pageMargins left="0.75" right="0.75" top="1" bottom="1" header="0.5" footer="0.5"/>
  <pageSetup scale="95" orientation="portrait"/>
  <headerFooter>
    <oddFooter>&amp;L&amp;"Helvetica,Regular"&amp;12&amp;K000000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9"/>
  <sheetViews>
    <sheetView showGridLines="0" tabSelected="1" workbookViewId="0">
      <selection sqref="A1:K1"/>
    </sheetView>
  </sheetViews>
  <sheetFormatPr baseColWidth="10" defaultColWidth="8.07421875" defaultRowHeight="12.75" customHeight="1"/>
  <cols>
    <col min="1" max="2" width="8.07421875" style="35" customWidth="1"/>
    <col min="3" max="3" width="4.61328125" style="35" customWidth="1"/>
    <col min="4" max="4" width="2.07421875" style="35" customWidth="1"/>
    <col min="5" max="5" width="4.4609375" style="35" customWidth="1"/>
    <col min="6" max="7" width="8.07421875" style="35" customWidth="1"/>
    <col min="8" max="8" width="5.765625" style="35" customWidth="1"/>
    <col min="9" max="9" width="6.765625" style="35" customWidth="1"/>
    <col min="10" max="256" width="8.07421875" style="35" customWidth="1"/>
  </cols>
  <sheetData>
    <row r="1" spans="1:11" ht="33.9" customHeight="1">
      <c r="A1" s="186" t="s">
        <v>50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36" customHeight="1">
      <c r="A2" s="188" t="s">
        <v>51</v>
      </c>
      <c r="B2" s="189"/>
      <c r="C2" s="189"/>
      <c r="D2" s="189"/>
      <c r="E2" s="189"/>
      <c r="F2" s="189"/>
      <c r="G2" s="189"/>
      <c r="H2" s="190">
        <v>2015</v>
      </c>
      <c r="I2" s="191"/>
      <c r="J2" s="191"/>
      <c r="K2" s="191"/>
    </row>
    <row r="3" spans="1:11" ht="21" customHeight="1">
      <c r="A3" s="192" t="s">
        <v>52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1:11" ht="15.9" customHeight="1">
      <c r="A4" s="36"/>
      <c r="B4" s="36"/>
      <c r="C4" s="36"/>
      <c r="D4" s="36"/>
      <c r="E4" s="37"/>
      <c r="F4" s="38"/>
      <c r="G4" s="36"/>
      <c r="H4" s="36"/>
      <c r="I4" s="37"/>
      <c r="J4" s="39"/>
      <c r="K4" s="40"/>
    </row>
    <row r="5" spans="1:11" ht="15.6" customHeight="1">
      <c r="A5" s="41" t="s">
        <v>53</v>
      </c>
      <c r="B5" s="42"/>
      <c r="C5" s="42"/>
      <c r="D5" s="42"/>
      <c r="E5" s="43"/>
      <c r="F5" s="44"/>
      <c r="G5" s="45" t="s">
        <v>54</v>
      </c>
      <c r="H5" s="46"/>
      <c r="I5" s="43"/>
      <c r="J5" s="44"/>
      <c r="K5" s="45" t="s">
        <v>55</v>
      </c>
    </row>
    <row r="6" spans="1:11" ht="15" customHeight="1">
      <c r="A6" s="194" t="s">
        <v>56</v>
      </c>
      <c r="B6" s="195"/>
      <c r="C6" s="47"/>
      <c r="D6" s="48"/>
      <c r="E6" s="49"/>
      <c r="F6" s="50"/>
      <c r="G6" s="51">
        <f>SUM(F8:F9)</f>
        <v>0</v>
      </c>
      <c r="H6" s="52"/>
      <c r="I6" s="53"/>
      <c r="J6" s="50"/>
      <c r="K6" s="51">
        <f>SUM(J8:J9)</f>
        <v>0</v>
      </c>
    </row>
    <row r="7" spans="1:11" ht="15.6" customHeight="1">
      <c r="A7" s="54"/>
      <c r="B7" s="55"/>
      <c r="C7" s="56" t="s">
        <v>57</v>
      </c>
      <c r="D7" s="57"/>
      <c r="E7" s="58"/>
      <c r="F7" s="59"/>
      <c r="G7" s="60"/>
      <c r="H7" s="61"/>
      <c r="I7" s="62" t="s">
        <v>57</v>
      </c>
      <c r="J7" s="59"/>
      <c r="K7" s="60"/>
    </row>
    <row r="8" spans="1:11" ht="15.9" customHeight="1">
      <c r="A8" s="172"/>
      <c r="B8" s="173"/>
      <c r="C8" s="173"/>
      <c r="D8" s="173"/>
      <c r="E8" s="183"/>
      <c r="F8" s="65">
        <v>0</v>
      </c>
      <c r="G8" s="66"/>
      <c r="H8" s="196"/>
      <c r="I8" s="197"/>
      <c r="J8" s="65"/>
      <c r="K8" s="66"/>
    </row>
    <row r="9" spans="1:11" ht="15.9" customHeight="1">
      <c r="A9" s="180"/>
      <c r="B9" s="181"/>
      <c r="C9" s="181"/>
      <c r="D9" s="181"/>
      <c r="E9" s="182"/>
      <c r="F9" s="69"/>
      <c r="G9" s="70"/>
      <c r="H9" s="184"/>
      <c r="I9" s="185"/>
      <c r="J9" s="69"/>
      <c r="K9" s="70"/>
    </row>
    <row r="10" spans="1:11" ht="15.6" customHeight="1">
      <c r="A10" s="71" t="s">
        <v>58</v>
      </c>
      <c r="B10" s="47"/>
      <c r="C10" s="47"/>
      <c r="D10" s="47"/>
      <c r="E10" s="72"/>
      <c r="F10" s="73"/>
      <c r="G10" s="45" t="s">
        <v>54</v>
      </c>
      <c r="H10" s="74"/>
      <c r="I10" s="72"/>
      <c r="J10" s="44"/>
      <c r="K10" s="45" t="s">
        <v>55</v>
      </c>
    </row>
    <row r="11" spans="1:11" ht="15" customHeight="1">
      <c r="A11" s="75" t="s">
        <v>59</v>
      </c>
      <c r="B11" s="47"/>
      <c r="C11" s="47"/>
      <c r="D11" s="76"/>
      <c r="E11" s="77"/>
      <c r="F11" s="78"/>
      <c r="G11" s="51">
        <f>SUM(F13:F14)</f>
        <v>813.99</v>
      </c>
      <c r="H11" s="79"/>
      <c r="I11" s="80"/>
      <c r="J11" s="50"/>
      <c r="K11" s="51">
        <f>SUM(J13:J14)</f>
        <v>676.89</v>
      </c>
    </row>
    <row r="12" spans="1:11" ht="15.6" customHeight="1">
      <c r="A12" s="54"/>
      <c r="B12" s="55"/>
      <c r="C12" s="56" t="s">
        <v>57</v>
      </c>
      <c r="D12" s="57"/>
      <c r="E12" s="81"/>
      <c r="F12" s="59"/>
      <c r="G12" s="60"/>
      <c r="H12" s="61"/>
      <c r="I12" s="62" t="s">
        <v>57</v>
      </c>
      <c r="J12" s="59"/>
      <c r="K12" s="60"/>
    </row>
    <row r="13" spans="1:11" ht="15.9" customHeight="1">
      <c r="A13" s="172"/>
      <c r="B13" s="173"/>
      <c r="C13" s="173"/>
      <c r="D13" s="173"/>
      <c r="E13" s="174"/>
      <c r="F13" s="82">
        <f>'Poste 2 Activitées + réunions'!C19</f>
        <v>813.99</v>
      </c>
      <c r="G13" s="66"/>
      <c r="H13" s="83"/>
      <c r="I13" s="84"/>
      <c r="J13" s="85">
        <f>'Poste 2 Activitées + réunions'!D19</f>
        <v>676.89</v>
      </c>
      <c r="K13" s="66"/>
    </row>
    <row r="14" spans="1:11" ht="15.9" customHeight="1">
      <c r="A14" s="180"/>
      <c r="B14" s="181"/>
      <c r="C14" s="181"/>
      <c r="D14" s="181"/>
      <c r="E14" s="182"/>
      <c r="F14" s="86"/>
      <c r="G14" s="70"/>
      <c r="H14" s="87"/>
      <c r="I14" s="88"/>
      <c r="J14" s="86"/>
      <c r="K14" s="70"/>
    </row>
    <row r="15" spans="1:11" ht="15.6" customHeight="1">
      <c r="A15" s="71" t="s">
        <v>60</v>
      </c>
      <c r="B15" s="47"/>
      <c r="C15" s="47"/>
      <c r="D15" s="47"/>
      <c r="E15" s="72"/>
      <c r="F15" s="73"/>
      <c r="G15" s="45" t="s">
        <v>54</v>
      </c>
      <c r="H15" s="89"/>
      <c r="I15" s="90"/>
      <c r="J15" s="73"/>
      <c r="K15" s="45" t="s">
        <v>55</v>
      </c>
    </row>
    <row r="16" spans="1:11" ht="15" customHeight="1">
      <c r="A16" s="75" t="s">
        <v>61</v>
      </c>
      <c r="B16" s="47"/>
      <c r="C16" s="47"/>
      <c r="D16" s="48"/>
      <c r="E16" s="48"/>
      <c r="F16" s="78"/>
      <c r="G16" s="51">
        <f>SUM(F18:F19)</f>
        <v>1688.27</v>
      </c>
      <c r="H16" s="52"/>
      <c r="I16" s="80"/>
      <c r="J16" s="50"/>
      <c r="K16" s="51">
        <f>SUM(J18:J19)</f>
        <v>0</v>
      </c>
    </row>
    <row r="17" spans="1:11" ht="15.6" customHeight="1">
      <c r="A17" s="54"/>
      <c r="B17" s="55"/>
      <c r="C17" s="56" t="s">
        <v>57</v>
      </c>
      <c r="D17" s="57"/>
      <c r="E17" s="58"/>
      <c r="F17" s="59"/>
      <c r="G17" s="91"/>
      <c r="H17" s="61"/>
      <c r="I17" s="62" t="s">
        <v>57</v>
      </c>
      <c r="J17" s="59"/>
      <c r="K17" s="60"/>
    </row>
    <row r="18" spans="1:11" ht="15.9" customHeight="1">
      <c r="A18" s="172"/>
      <c r="B18" s="173"/>
      <c r="C18" s="173"/>
      <c r="D18" s="173"/>
      <c r="E18" s="183"/>
      <c r="F18" s="85">
        <f>-'Poste 3 Matériels'!E27</f>
        <v>1688.27</v>
      </c>
      <c r="G18" s="92"/>
      <c r="H18" s="93"/>
      <c r="I18" s="94"/>
      <c r="J18" s="85"/>
      <c r="K18" s="66"/>
    </row>
    <row r="19" spans="1:11" ht="15.6" customHeight="1">
      <c r="A19" s="180"/>
      <c r="B19" s="181"/>
      <c r="C19" s="181"/>
      <c r="D19" s="181"/>
      <c r="E19" s="182"/>
      <c r="F19" s="95"/>
      <c r="G19" s="96"/>
      <c r="H19" s="97"/>
      <c r="I19" s="98"/>
      <c r="J19" s="95"/>
      <c r="K19" s="99"/>
    </row>
    <row r="20" spans="1:11" ht="15" customHeight="1">
      <c r="A20" s="71" t="s">
        <v>62</v>
      </c>
      <c r="B20" s="47"/>
      <c r="C20" s="47"/>
      <c r="D20" s="47"/>
      <c r="E20" s="72"/>
      <c r="F20" s="78"/>
      <c r="G20" s="100" t="s">
        <v>54</v>
      </c>
      <c r="H20" s="74"/>
      <c r="I20" s="72"/>
      <c r="J20" s="50"/>
      <c r="K20" s="100" t="s">
        <v>55</v>
      </c>
    </row>
    <row r="21" spans="1:11" ht="15" customHeight="1">
      <c r="A21" s="75" t="s">
        <v>63</v>
      </c>
      <c r="B21" s="47"/>
      <c r="C21" s="47"/>
      <c r="D21" s="48"/>
      <c r="E21" s="77"/>
      <c r="F21" s="78"/>
      <c r="G21" s="51">
        <f>SUM(F23:F24)</f>
        <v>0</v>
      </c>
      <c r="H21" s="52"/>
      <c r="I21" s="80"/>
      <c r="J21" s="50"/>
      <c r="K21" s="51">
        <f>SUM(J23:J24)</f>
        <v>2400</v>
      </c>
    </row>
    <row r="22" spans="1:11" ht="15.6" customHeight="1">
      <c r="A22" s="101"/>
      <c r="B22" s="102"/>
      <c r="C22" s="56" t="s">
        <v>57</v>
      </c>
      <c r="D22" s="103"/>
      <c r="E22" s="81"/>
      <c r="F22" s="59"/>
      <c r="G22" s="60"/>
      <c r="H22" s="104"/>
      <c r="I22" s="62" t="s">
        <v>57</v>
      </c>
      <c r="J22" s="105"/>
      <c r="K22" s="60"/>
    </row>
    <row r="23" spans="1:11" ht="15.9" customHeight="1">
      <c r="A23" s="175"/>
      <c r="B23" s="176"/>
      <c r="C23" s="176"/>
      <c r="D23" s="176"/>
      <c r="E23" s="177"/>
      <c r="F23" s="85"/>
      <c r="G23" s="66"/>
      <c r="H23" s="93"/>
      <c r="I23" s="94"/>
      <c r="J23" s="85">
        <f>'Poste 4 Subventions'!D7+'Poste 4 Subventions'!D8</f>
        <v>2400</v>
      </c>
      <c r="K23" s="66"/>
    </row>
    <row r="24" spans="1:11" ht="15.9" customHeight="1">
      <c r="A24" s="109"/>
      <c r="B24" s="36"/>
      <c r="C24" s="36"/>
      <c r="D24" s="36"/>
      <c r="E24" s="110"/>
      <c r="F24" s="86"/>
      <c r="G24" s="70"/>
      <c r="H24" s="111"/>
      <c r="I24" s="112"/>
      <c r="J24" s="86"/>
      <c r="K24" s="70"/>
    </row>
    <row r="25" spans="1:11" ht="15.6" customHeight="1">
      <c r="A25" s="41" t="s">
        <v>64</v>
      </c>
      <c r="B25" s="42"/>
      <c r="C25" s="42"/>
      <c r="D25" s="42"/>
      <c r="E25" s="43"/>
      <c r="F25" s="73"/>
      <c r="G25" s="45" t="s">
        <v>54</v>
      </c>
      <c r="H25" s="89"/>
      <c r="I25" s="90"/>
      <c r="J25" s="73"/>
      <c r="K25" s="45" t="s">
        <v>55</v>
      </c>
    </row>
    <row r="26" spans="1:11" ht="15" customHeight="1">
      <c r="A26" s="113"/>
      <c r="B26" s="47"/>
      <c r="C26" s="47"/>
      <c r="D26" s="48"/>
      <c r="E26" s="48"/>
      <c r="F26" s="78"/>
      <c r="G26" s="51">
        <f>SUM(F28:F28)</f>
        <v>0</v>
      </c>
      <c r="H26" s="52"/>
      <c r="I26" s="80"/>
      <c r="J26" s="50"/>
      <c r="K26" s="51">
        <f>SUM(J28:J28)</f>
        <v>0</v>
      </c>
    </row>
    <row r="27" spans="1:11" ht="15.6" customHeight="1">
      <c r="A27" s="54"/>
      <c r="B27" s="55"/>
      <c r="C27" s="56" t="s">
        <v>57</v>
      </c>
      <c r="D27" s="57"/>
      <c r="E27" s="58"/>
      <c r="F27" s="59"/>
      <c r="G27" s="91"/>
      <c r="H27" s="61"/>
      <c r="I27" s="62" t="s">
        <v>57</v>
      </c>
      <c r="J27" s="59"/>
      <c r="K27" s="60"/>
    </row>
    <row r="28" spans="1:11" ht="15.6" customHeight="1">
      <c r="A28" s="67"/>
      <c r="B28" s="68"/>
      <c r="C28" s="68"/>
      <c r="D28" s="114"/>
      <c r="E28" s="115"/>
      <c r="F28" s="95">
        <v>0</v>
      </c>
      <c r="G28" s="96"/>
      <c r="H28" s="116"/>
      <c r="I28" s="117"/>
      <c r="J28" s="95"/>
      <c r="K28" s="99"/>
    </row>
    <row r="29" spans="1:11" ht="15" customHeight="1">
      <c r="A29" s="71" t="s">
        <v>65</v>
      </c>
      <c r="B29" s="47"/>
      <c r="C29" s="47"/>
      <c r="D29" s="47"/>
      <c r="E29" s="72"/>
      <c r="F29" s="78"/>
      <c r="G29" s="100" t="s">
        <v>54</v>
      </c>
      <c r="H29" s="74"/>
      <c r="I29" s="72"/>
      <c r="J29" s="50"/>
      <c r="K29" s="100" t="s">
        <v>55</v>
      </c>
    </row>
    <row r="30" spans="1:11" ht="15" customHeight="1">
      <c r="A30" s="113"/>
      <c r="B30" s="47"/>
      <c r="C30" s="47"/>
      <c r="D30" s="48"/>
      <c r="E30" s="48"/>
      <c r="F30" s="78"/>
      <c r="G30" s="51">
        <f>SUM(F32:F32)</f>
        <v>0</v>
      </c>
      <c r="H30" s="52"/>
      <c r="I30" s="118"/>
      <c r="J30" s="50"/>
      <c r="K30" s="51">
        <f>SUM(J32:J32)</f>
        <v>0</v>
      </c>
    </row>
    <row r="31" spans="1:11" ht="15.6" customHeight="1">
      <c r="A31" s="54"/>
      <c r="B31" s="55"/>
      <c r="C31" s="56" t="s">
        <v>57</v>
      </c>
      <c r="D31" s="57"/>
      <c r="E31" s="58"/>
      <c r="F31" s="59"/>
      <c r="G31" s="91"/>
      <c r="H31" s="61"/>
      <c r="I31" s="62" t="s">
        <v>57</v>
      </c>
      <c r="J31" s="59"/>
      <c r="K31" s="60"/>
    </row>
    <row r="32" spans="1:11" ht="15.9" customHeight="1">
      <c r="A32" s="119"/>
      <c r="B32" s="120"/>
      <c r="C32" s="120"/>
      <c r="D32" s="120"/>
      <c r="E32" s="112"/>
      <c r="F32" s="86">
        <v>0</v>
      </c>
      <c r="G32" s="121"/>
      <c r="H32" s="111"/>
      <c r="I32" s="112"/>
      <c r="J32" s="86"/>
      <c r="K32" s="70"/>
    </row>
    <row r="33" spans="1:11" ht="15.6" customHeight="1">
      <c r="A33" s="41" t="s">
        <v>66</v>
      </c>
      <c r="B33" s="42"/>
      <c r="C33" s="42"/>
      <c r="D33" s="42"/>
      <c r="E33" s="43"/>
      <c r="F33" s="73"/>
      <c r="G33" s="45" t="s">
        <v>54</v>
      </c>
      <c r="H33" s="46"/>
      <c r="I33" s="43"/>
      <c r="J33" s="44"/>
      <c r="K33" s="45" t="s">
        <v>55</v>
      </c>
    </row>
    <row r="34" spans="1:11" ht="15" customHeight="1">
      <c r="A34" s="113"/>
      <c r="B34" s="47"/>
      <c r="C34" s="47"/>
      <c r="D34" s="48"/>
      <c r="E34" s="48"/>
      <c r="F34" s="78"/>
      <c r="G34" s="51">
        <f>SUM(F36:F36)</f>
        <v>0</v>
      </c>
      <c r="H34" s="52"/>
      <c r="I34" s="80"/>
      <c r="J34" s="50"/>
      <c r="K34" s="51">
        <f>SUM(J36:J36)</f>
        <v>0</v>
      </c>
    </row>
    <row r="35" spans="1:11" ht="15.6" customHeight="1">
      <c r="A35" s="101"/>
      <c r="B35" s="102"/>
      <c r="C35" s="56" t="s">
        <v>57</v>
      </c>
      <c r="D35" s="55"/>
      <c r="E35" s="122"/>
      <c r="F35" s="59"/>
      <c r="G35" s="60"/>
      <c r="H35" s="123"/>
      <c r="I35" s="62" t="s">
        <v>57</v>
      </c>
      <c r="J35" s="105"/>
      <c r="K35" s="60"/>
    </row>
    <row r="36" spans="1:11" ht="15.6" customHeight="1">
      <c r="A36" s="67"/>
      <c r="B36" s="68"/>
      <c r="C36" s="68"/>
      <c r="D36" s="68"/>
      <c r="E36" s="98"/>
      <c r="F36" s="95">
        <v>0</v>
      </c>
      <c r="G36" s="99"/>
      <c r="H36" s="97"/>
      <c r="I36" s="124"/>
      <c r="J36" s="95"/>
      <c r="K36" s="99"/>
    </row>
    <row r="37" spans="1:11" ht="15" customHeight="1">
      <c r="A37" s="71" t="s">
        <v>67</v>
      </c>
      <c r="B37" s="125" t="s">
        <v>68</v>
      </c>
      <c r="C37" s="126"/>
      <c r="D37" s="127"/>
      <c r="E37" s="128"/>
      <c r="F37" s="78"/>
      <c r="G37" s="100" t="s">
        <v>54</v>
      </c>
      <c r="H37" s="129"/>
      <c r="I37" s="128"/>
      <c r="J37" s="78"/>
      <c r="K37" s="100" t="s">
        <v>55</v>
      </c>
    </row>
    <row r="38" spans="1:11" ht="15" customHeight="1">
      <c r="A38" s="113"/>
      <c r="B38" s="47"/>
      <c r="C38" s="47"/>
      <c r="D38" s="48"/>
      <c r="E38" s="48"/>
      <c r="F38" s="50"/>
      <c r="G38" s="51">
        <f>SUM(F40:F60)</f>
        <v>586.04000000000008</v>
      </c>
      <c r="H38" s="52"/>
      <c r="I38" s="80"/>
      <c r="J38" s="50"/>
      <c r="K38" s="51">
        <f>SUM(J40:J60)</f>
        <v>12</v>
      </c>
    </row>
    <row r="39" spans="1:11" ht="15.6" customHeight="1">
      <c r="A39" s="130"/>
      <c r="B39" s="55"/>
      <c r="C39" s="56" t="s">
        <v>57</v>
      </c>
      <c r="D39" s="57"/>
      <c r="E39" s="58"/>
      <c r="F39" s="59"/>
      <c r="G39" s="91"/>
      <c r="H39" s="61"/>
      <c r="I39" s="62" t="s">
        <v>57</v>
      </c>
      <c r="J39" s="59"/>
      <c r="K39" s="60"/>
    </row>
    <row r="40" spans="1:11" ht="15.9" customHeight="1">
      <c r="A40" s="131" t="s">
        <v>69</v>
      </c>
      <c r="B40" s="63"/>
      <c r="C40" s="132"/>
      <c r="D40" s="63"/>
      <c r="E40" s="94"/>
      <c r="F40" s="85">
        <v>0</v>
      </c>
      <c r="G40" s="92"/>
      <c r="H40" s="93"/>
      <c r="I40" s="94"/>
      <c r="J40" s="85"/>
      <c r="K40" s="66"/>
    </row>
    <row r="41" spans="1:11" ht="15.9" customHeight="1">
      <c r="A41" s="131" t="s">
        <v>70</v>
      </c>
      <c r="B41" s="63"/>
      <c r="C41" s="132"/>
      <c r="D41" s="133"/>
      <c r="E41" s="134"/>
      <c r="F41" s="85">
        <v>12</v>
      </c>
      <c r="G41" s="92"/>
      <c r="H41" s="178"/>
      <c r="I41" s="179"/>
      <c r="J41" s="85">
        <v>12</v>
      </c>
      <c r="K41" s="66"/>
    </row>
    <row r="42" spans="1:11" ht="15.9" customHeight="1">
      <c r="A42" s="131" t="s">
        <v>71</v>
      </c>
      <c r="B42" s="106"/>
      <c r="C42" s="135"/>
      <c r="D42" s="106"/>
      <c r="E42" s="107"/>
      <c r="F42" s="136"/>
      <c r="G42" s="92"/>
      <c r="H42" s="93"/>
      <c r="I42" s="64"/>
      <c r="J42" s="136"/>
      <c r="K42" s="66"/>
    </row>
    <row r="43" spans="1:11" ht="15.9" customHeight="1">
      <c r="A43" s="131" t="s">
        <v>72</v>
      </c>
      <c r="B43" s="63"/>
      <c r="C43" s="132"/>
      <c r="D43" s="63"/>
      <c r="E43" s="94"/>
      <c r="F43" s="85">
        <v>0</v>
      </c>
      <c r="G43" s="92"/>
      <c r="H43" s="93"/>
      <c r="I43" s="64"/>
      <c r="J43" s="85"/>
      <c r="K43" s="66"/>
    </row>
    <row r="44" spans="1:11" ht="15.9" customHeight="1">
      <c r="A44" s="131" t="s">
        <v>73</v>
      </c>
      <c r="B44" s="63"/>
      <c r="C44" s="132"/>
      <c r="D44" s="63"/>
      <c r="E44" s="94"/>
      <c r="F44" s="85">
        <v>0</v>
      </c>
      <c r="G44" s="92"/>
      <c r="H44" s="93"/>
      <c r="I44" s="94"/>
      <c r="J44" s="85"/>
      <c r="K44" s="66"/>
    </row>
    <row r="45" spans="1:11" ht="15.9" customHeight="1">
      <c r="A45" s="131" t="s">
        <v>74</v>
      </c>
      <c r="B45" s="63"/>
      <c r="C45" s="132"/>
      <c r="D45" s="63"/>
      <c r="E45" s="94"/>
      <c r="F45" s="85">
        <v>0</v>
      </c>
      <c r="G45" s="92"/>
      <c r="H45" s="93"/>
      <c r="I45" s="94"/>
      <c r="J45" s="85"/>
      <c r="K45" s="66"/>
    </row>
    <row r="46" spans="1:11" ht="15.9" customHeight="1">
      <c r="A46" s="131" t="s">
        <v>75</v>
      </c>
      <c r="B46" s="63"/>
      <c r="C46" s="132"/>
      <c r="D46" s="63"/>
      <c r="E46" s="94"/>
      <c r="F46" s="85">
        <v>0</v>
      </c>
      <c r="G46" s="92"/>
      <c r="H46" s="93"/>
      <c r="I46" s="94"/>
      <c r="J46" s="85"/>
      <c r="K46" s="66"/>
    </row>
    <row r="47" spans="1:11" ht="15.9" customHeight="1">
      <c r="A47" s="131" t="s">
        <v>76</v>
      </c>
      <c r="B47" s="63"/>
      <c r="C47" s="132"/>
      <c r="D47" s="63"/>
      <c r="E47" s="94"/>
      <c r="F47" s="85">
        <v>0</v>
      </c>
      <c r="G47" s="92"/>
      <c r="H47" s="93"/>
      <c r="I47" s="94"/>
      <c r="J47" s="85"/>
      <c r="K47" s="66"/>
    </row>
    <row r="48" spans="1:11" ht="15.9" customHeight="1">
      <c r="A48" s="131" t="s">
        <v>77</v>
      </c>
      <c r="B48" s="63"/>
      <c r="C48" s="132"/>
      <c r="D48" s="63"/>
      <c r="E48" s="94"/>
      <c r="F48" s="85">
        <f>'Poste 8 charges d''exploitation'!C7</f>
        <v>125</v>
      </c>
      <c r="G48" s="92"/>
      <c r="H48" s="93"/>
      <c r="I48" s="64"/>
      <c r="J48" s="85"/>
      <c r="K48" s="66"/>
    </row>
    <row r="49" spans="1:11" ht="15.9" customHeight="1">
      <c r="A49" s="131" t="s">
        <v>78</v>
      </c>
      <c r="B49" s="63"/>
      <c r="C49" s="132"/>
      <c r="D49" s="63"/>
      <c r="E49" s="94"/>
      <c r="F49" s="85">
        <v>0</v>
      </c>
      <c r="G49" s="92"/>
      <c r="H49" s="93"/>
      <c r="I49" s="94"/>
      <c r="J49" s="85"/>
      <c r="K49" s="66"/>
    </row>
    <row r="50" spans="1:11" ht="15.9" customHeight="1">
      <c r="A50" s="131" t="s">
        <v>79</v>
      </c>
      <c r="B50" s="106"/>
      <c r="C50" s="106"/>
      <c r="D50" s="106"/>
      <c r="E50" s="108"/>
      <c r="F50" s="85">
        <f>'Poste 8 charges d''exploitation'!C10</f>
        <v>180.18</v>
      </c>
      <c r="G50" s="66"/>
      <c r="H50" s="137"/>
      <c r="I50" s="108"/>
      <c r="J50" s="85"/>
      <c r="K50" s="66"/>
    </row>
    <row r="51" spans="1:11" ht="15.9" customHeight="1">
      <c r="A51" s="131" t="s">
        <v>80</v>
      </c>
      <c r="B51" s="106"/>
      <c r="C51" s="106"/>
      <c r="D51" s="106"/>
      <c r="E51" s="108"/>
      <c r="F51" s="85">
        <v>0</v>
      </c>
      <c r="G51" s="66"/>
      <c r="H51" s="137"/>
      <c r="I51" s="108"/>
      <c r="J51" s="85"/>
      <c r="K51" s="66"/>
    </row>
    <row r="52" spans="1:11" ht="15.9" customHeight="1">
      <c r="A52" s="131" t="s">
        <v>81</v>
      </c>
      <c r="B52" s="106"/>
      <c r="C52" s="106"/>
      <c r="D52" s="106"/>
      <c r="E52" s="108"/>
      <c r="F52" s="85">
        <f>'Poste 8 charges d''exploitation'!C9+'Poste 8 charges d''exploitation'!C14+'Poste 8 charges d''exploitation'!C17+'Poste 8 charges d''exploitation'!C18+'Poste 8 charges d''exploitation'!C19+'Poste 8 charges d''exploitation'!C20+'Poste 8 charges d''exploitation'!C21</f>
        <v>177.4</v>
      </c>
      <c r="G52" s="66"/>
      <c r="H52" s="137"/>
      <c r="I52" s="108"/>
      <c r="J52" s="85"/>
      <c r="K52" s="66"/>
    </row>
    <row r="53" spans="1:11" ht="15.9" customHeight="1">
      <c r="A53" s="131" t="s">
        <v>82</v>
      </c>
      <c r="B53" s="106"/>
      <c r="C53" s="106"/>
      <c r="D53" s="106"/>
      <c r="E53" s="108"/>
      <c r="F53" s="85">
        <v>0</v>
      </c>
      <c r="G53" s="66"/>
      <c r="H53" s="137"/>
      <c r="I53" s="108"/>
      <c r="J53" s="85"/>
      <c r="K53" s="66"/>
    </row>
    <row r="54" spans="1:11" ht="15.9" customHeight="1">
      <c r="A54" s="131" t="s">
        <v>83</v>
      </c>
      <c r="B54" s="106"/>
      <c r="C54" s="106"/>
      <c r="D54" s="106"/>
      <c r="E54" s="108"/>
      <c r="F54" s="85">
        <f>'Poste 8 charges d''exploitation'!C8+'Poste 8 charges d''exploitation'!C22+'Poste 8 charges d''exploitation'!C23</f>
        <v>55.46</v>
      </c>
      <c r="G54" s="66"/>
      <c r="H54" s="137"/>
      <c r="I54" s="108"/>
      <c r="J54" s="85"/>
      <c r="K54" s="66"/>
    </row>
    <row r="55" spans="1:11" ht="15.9" customHeight="1">
      <c r="A55" s="131" t="s">
        <v>84</v>
      </c>
      <c r="B55" s="106"/>
      <c r="C55" s="106"/>
      <c r="D55" s="106"/>
      <c r="E55" s="108"/>
      <c r="F55" s="85">
        <f>'Poste 8 charges d''exploitation'!C12+'Poste 8 charges d''exploitation'!C11+'Poste 8 charges d''exploitation'!C15+'Poste 8 charges d''exploitation'!C16</f>
        <v>36</v>
      </c>
      <c r="G55" s="66"/>
      <c r="H55" s="137"/>
      <c r="I55" s="108"/>
      <c r="J55" s="85"/>
      <c r="K55" s="66"/>
    </row>
    <row r="56" spans="1:11" ht="15.9" customHeight="1">
      <c r="A56" s="131" t="s">
        <v>85</v>
      </c>
      <c r="B56" s="106"/>
      <c r="C56" s="106"/>
      <c r="D56" s="106"/>
      <c r="E56" s="108"/>
      <c r="F56" s="85">
        <v>0</v>
      </c>
      <c r="G56" s="66"/>
      <c r="H56" s="137"/>
      <c r="I56" s="108"/>
      <c r="J56" s="85"/>
      <c r="K56" s="66"/>
    </row>
    <row r="57" spans="1:11" ht="15.9" customHeight="1">
      <c r="A57" s="138" t="s">
        <v>86</v>
      </c>
      <c r="B57" s="106"/>
      <c r="C57" s="106"/>
      <c r="D57" s="106"/>
      <c r="E57" s="108"/>
      <c r="F57" s="85">
        <v>0</v>
      </c>
      <c r="G57" s="66"/>
      <c r="H57" s="137"/>
      <c r="I57" s="108"/>
      <c r="J57" s="85"/>
      <c r="K57" s="66"/>
    </row>
    <row r="58" spans="1:11" ht="15.9" customHeight="1">
      <c r="A58" s="138" t="s">
        <v>87</v>
      </c>
      <c r="B58" s="106"/>
      <c r="C58" s="106"/>
      <c r="D58" s="106"/>
      <c r="E58" s="108"/>
      <c r="F58" s="85">
        <v>0</v>
      </c>
      <c r="G58" s="66"/>
      <c r="H58" s="137"/>
      <c r="I58" s="108"/>
      <c r="J58" s="85"/>
      <c r="K58" s="66"/>
    </row>
    <row r="59" spans="1:11" ht="18.899999999999999" customHeight="1">
      <c r="A59" s="138" t="s">
        <v>88</v>
      </c>
      <c r="B59" s="139"/>
      <c r="C59" s="139"/>
      <c r="D59" s="139"/>
      <c r="E59" s="140"/>
      <c r="F59" s="85">
        <v>0</v>
      </c>
      <c r="G59" s="66"/>
      <c r="H59" s="137"/>
      <c r="I59" s="108"/>
      <c r="J59" s="85"/>
      <c r="K59" s="66"/>
    </row>
    <row r="60" spans="1:11" ht="15.9" customHeight="1">
      <c r="A60" s="138" t="s">
        <v>89</v>
      </c>
      <c r="B60" s="106"/>
      <c r="C60" s="106"/>
      <c r="D60" s="106"/>
      <c r="E60" s="108"/>
      <c r="F60" s="85">
        <v>0</v>
      </c>
      <c r="G60" s="141"/>
      <c r="H60" s="106"/>
      <c r="I60" s="142"/>
      <c r="J60" s="143"/>
      <c r="K60" s="144"/>
    </row>
    <row r="61" spans="1:11" ht="18.899999999999999" customHeight="1">
      <c r="A61" s="106"/>
      <c r="B61" s="106"/>
      <c r="C61" s="106"/>
      <c r="D61" s="106"/>
      <c r="E61" s="142"/>
      <c r="F61" s="145" t="s">
        <v>90</v>
      </c>
      <c r="G61" s="146">
        <f>SUM(G5:G59)</f>
        <v>3088.3</v>
      </c>
      <c r="H61" s="147"/>
      <c r="I61" s="148"/>
      <c r="J61" s="145" t="s">
        <v>91</v>
      </c>
      <c r="K61" s="149">
        <f>SUM(K6:K60)</f>
        <v>3088.89</v>
      </c>
    </row>
    <row r="62" spans="1:11" ht="15.9" customHeight="1">
      <c r="A62" s="106"/>
      <c r="B62" s="106"/>
      <c r="C62" s="106"/>
      <c r="D62" s="106"/>
      <c r="E62" s="142"/>
      <c r="F62" s="38"/>
      <c r="G62" s="150"/>
      <c r="H62" s="106"/>
      <c r="I62" s="142"/>
      <c r="J62" s="143"/>
      <c r="K62" s="150"/>
    </row>
    <row r="63" spans="1:11" ht="15.9" customHeight="1">
      <c r="A63" s="151" t="s">
        <v>92</v>
      </c>
      <c r="B63" s="106"/>
      <c r="C63" s="106"/>
      <c r="D63" s="106"/>
      <c r="E63" s="152"/>
      <c r="F63" s="153">
        <v>0</v>
      </c>
      <c r="G63" s="154"/>
      <c r="H63" s="143"/>
      <c r="I63" s="142"/>
      <c r="J63" s="143"/>
      <c r="K63" s="155"/>
    </row>
    <row r="64" spans="1:11" ht="15.9" customHeight="1">
      <c r="A64" s="151" t="s">
        <v>93</v>
      </c>
      <c r="B64" s="106"/>
      <c r="C64" s="106"/>
      <c r="D64" s="106"/>
      <c r="E64" s="152"/>
      <c r="F64" s="156">
        <f>K61</f>
        <v>3088.89</v>
      </c>
      <c r="G64" s="154"/>
      <c r="H64" s="143"/>
      <c r="I64" s="142"/>
      <c r="J64" s="143"/>
      <c r="K64" s="155"/>
    </row>
    <row r="65" spans="1:11" ht="15.9" customHeight="1">
      <c r="A65" s="151" t="s">
        <v>94</v>
      </c>
      <c r="B65" s="106"/>
      <c r="C65" s="106"/>
      <c r="D65" s="106"/>
      <c r="E65" s="157"/>
      <c r="F65" s="158">
        <f>G61</f>
        <v>3088.3</v>
      </c>
      <c r="G65" s="154"/>
      <c r="H65" s="143"/>
      <c r="I65" s="142"/>
      <c r="J65" s="143"/>
      <c r="K65" s="155"/>
    </row>
    <row r="66" spans="1:11" ht="15.9" customHeight="1">
      <c r="A66" s="151" t="s">
        <v>95</v>
      </c>
      <c r="B66" s="106"/>
      <c r="C66" s="106"/>
      <c r="D66" s="106"/>
      <c r="E66" s="157"/>
      <c r="F66" s="153">
        <f>F63+F64-F65</f>
        <v>0.58999999999969077</v>
      </c>
      <c r="G66" s="154"/>
      <c r="H66" s="143"/>
      <c r="I66" s="142"/>
      <c r="J66" s="143"/>
      <c r="K66" s="155"/>
    </row>
    <row r="67" spans="1:11" ht="15.9" customHeight="1">
      <c r="A67" s="106"/>
      <c r="B67" s="106"/>
      <c r="C67" s="106"/>
      <c r="D67" s="106"/>
      <c r="E67" s="142"/>
      <c r="F67" s="159"/>
      <c r="G67" s="155"/>
      <c r="H67" s="106"/>
      <c r="I67" s="142"/>
      <c r="J67" s="143"/>
      <c r="K67" s="155"/>
    </row>
    <row r="68" spans="1:11" ht="15.9" customHeight="1">
      <c r="A68" s="151" t="s">
        <v>96</v>
      </c>
      <c r="B68" s="106"/>
      <c r="C68" s="106"/>
      <c r="D68" s="106"/>
      <c r="E68" s="152"/>
      <c r="F68" s="160">
        <f>K61-G61</f>
        <v>0.58999999999969077</v>
      </c>
      <c r="G68" s="161"/>
      <c r="H68" s="106"/>
      <c r="I68" s="142"/>
      <c r="J68" s="143"/>
      <c r="K68" s="155"/>
    </row>
    <row r="69" spans="1:11" ht="15.9" customHeight="1">
      <c r="A69" s="106"/>
      <c r="B69" s="106"/>
      <c r="C69" s="106"/>
      <c r="D69" s="106"/>
      <c r="E69" s="142"/>
      <c r="F69" s="162"/>
      <c r="G69" s="155"/>
      <c r="H69" s="106"/>
      <c r="I69" s="142"/>
      <c r="J69" s="143"/>
      <c r="K69" s="155"/>
    </row>
  </sheetData>
  <sheetProtection algorithmName="SHA-512" hashValue="C6g3xgZRZZDBfDGPSSMvvOxxzXfdI/Ma3lrFr1OcWWVfbbmd8+2iCRlj1vbxt7xXiZBWoiXCRh5gZNdDl63OPQ==" saltValue="vHkpuTtYgImGOH+z0YWmiQ==" spinCount="100000" sheet="1" objects="1" scenarios="1"/>
  <mergeCells count="15">
    <mergeCell ref="A9:E9"/>
    <mergeCell ref="H9:I9"/>
    <mergeCell ref="A1:K1"/>
    <mergeCell ref="A2:G2"/>
    <mergeCell ref="H2:K2"/>
    <mergeCell ref="A3:K3"/>
    <mergeCell ref="A6:B6"/>
    <mergeCell ref="A8:E8"/>
    <mergeCell ref="H8:I8"/>
    <mergeCell ref="A13:E13"/>
    <mergeCell ref="A23:E23"/>
    <mergeCell ref="H41:I41"/>
    <mergeCell ref="A14:E14"/>
    <mergeCell ref="A18:E18"/>
    <mergeCell ref="A19:E19"/>
  </mergeCells>
  <pageMargins left="0.25" right="0.25" top="0.75" bottom="0.75" header="0.3" footer="0.3"/>
  <pageSetup scale="94"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Poste 1 stages</vt:lpstr>
      <vt:lpstr>Poste 2 Activitées + réunions</vt:lpstr>
      <vt:lpstr>Poste 3 Matériels</vt:lpstr>
      <vt:lpstr>Poste 4 Subventions</vt:lpstr>
      <vt:lpstr>Poste 8 charges d'exploitation</vt:lpstr>
      <vt:lpstr>COMPTE CHEQUES</vt:lpstr>
      <vt:lpstr>BILAN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 Vrijens</cp:lastModifiedBy>
  <cp:lastPrinted>2016-01-30T07:09:53Z</cp:lastPrinted>
  <dcterms:modified xsi:type="dcterms:W3CDTF">2017-03-04T15:06:26Z</dcterms:modified>
</cp:coreProperties>
</file>