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66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114\Desktop\Comité Régional\Comptes bilans et rapports\Bilans et rapports commissions\TECHNIQUE\2016\"/>
    </mc:Choice>
  </mc:AlternateContent>
  <workbookProtection workbookAlgorithmName="SHA-512" workbookHashValue="NXCah+P2z3/THUV5upjirijfy2XdNa6cTM8bKzDAF7/b1i1pAs+94vQmS2bcNbFNGdphGjj9pS49jpTp+eyf7Q==" workbookSaltValue="g2iT4p2rnGvmIBWXV68MJg==" workbookSpinCount="100000" lockStructure="1"/>
  <bookViews>
    <workbookView xWindow="0" yWindow="0" windowWidth="20496" windowHeight="7752" tabRatio="947" activeTab="7"/>
  </bookViews>
  <sheets>
    <sheet name="Poste 1 stages" sheetId="1" r:id="rId1"/>
    <sheet name="Poste 2 Activités + réunions" sheetId="4" r:id="rId2"/>
    <sheet name="Poste 3 Matériels" sheetId="5" r:id="rId3"/>
    <sheet name="Poste 4 Subventions" sheetId="8" r:id="rId4"/>
    <sheet name="Poste 8 charges d'exploitation" sheetId="6" r:id="rId5"/>
    <sheet name="COMPTE CHEQUES" sheetId="3" r:id="rId6"/>
    <sheet name="BILAN" sheetId="11" r:id="rId7"/>
    <sheet name="previsionnel" sheetId="10" r:id="rId8"/>
  </sheets>
  <definedNames>
    <definedName name="_xlnm.Print_Area" localSheetId="6">BILAN!$A$1:$J$77</definedName>
  </definedNames>
  <calcPr calcId="162913"/>
</workbook>
</file>

<file path=xl/calcChain.xml><?xml version="1.0" encoding="utf-8"?>
<calcChain xmlns="http://schemas.openxmlformats.org/spreadsheetml/2006/main">
  <c r="F48" i="11" l="1"/>
  <c r="F67" i="11" l="1"/>
  <c r="J8" i="11" l="1"/>
  <c r="F59" i="11" l="1"/>
  <c r="F66" i="11"/>
  <c r="F29" i="11"/>
  <c r="D20" i="1"/>
  <c r="F61" i="11" l="1"/>
  <c r="E5" i="6" l="1"/>
  <c r="E6" i="6" s="1"/>
  <c r="E7" i="6" s="1"/>
  <c r="E8" i="6" s="1"/>
  <c r="E9" i="6" s="1"/>
  <c r="E10" i="6" s="1"/>
  <c r="E11" i="6" s="1"/>
  <c r="E12" i="6" s="1"/>
  <c r="E13" i="6" s="1"/>
  <c r="E14" i="6" s="1"/>
  <c r="E15" i="6" s="1"/>
  <c r="E16" i="6" s="1"/>
  <c r="E17" i="6" s="1"/>
  <c r="E18" i="6" s="1"/>
  <c r="E19" i="6" s="1"/>
  <c r="E20" i="6" s="1"/>
  <c r="E21" i="6" s="1"/>
  <c r="E22" i="6" s="1"/>
  <c r="E23" i="6" s="1"/>
  <c r="E24" i="6" s="1"/>
  <c r="E25" i="6" s="1"/>
  <c r="E26" i="6" s="1"/>
  <c r="E27" i="6" s="1"/>
  <c r="E28" i="6" s="1"/>
  <c r="E29" i="6" s="1"/>
  <c r="E30" i="6" s="1"/>
  <c r="E31" i="6" s="1"/>
  <c r="E32" i="6" s="1"/>
  <c r="E33" i="6" s="1"/>
  <c r="E34" i="6" s="1"/>
  <c r="E35" i="6" s="1"/>
  <c r="E36" i="6" s="1"/>
  <c r="E7" i="8" l="1"/>
  <c r="E8" i="8" s="1"/>
  <c r="E9" i="8" s="1"/>
  <c r="E10" i="8" s="1"/>
  <c r="E11" i="8" s="1"/>
  <c r="E12" i="8" s="1"/>
  <c r="E13" i="8" s="1"/>
  <c r="E14" i="8" s="1"/>
  <c r="E15" i="8" s="1"/>
  <c r="F6" i="11" l="1"/>
  <c r="F46" i="11"/>
  <c r="J46" i="11"/>
  <c r="J40" i="11"/>
  <c r="F40" i="11"/>
  <c r="J33" i="11"/>
  <c r="F33" i="11"/>
  <c r="F24" i="11"/>
  <c r="J24" i="11"/>
  <c r="K40" i="11" l="1"/>
  <c r="J6" i="11"/>
  <c r="K6" i="11" s="1"/>
  <c r="K24" i="11"/>
  <c r="K46" i="11"/>
  <c r="K33" i="11"/>
  <c r="F70" i="11"/>
  <c r="E74" i="11" l="1"/>
  <c r="J70" i="11"/>
  <c r="E77" i="11" s="1"/>
  <c r="E73" i="11" l="1"/>
  <c r="E6" i="3"/>
  <c r="E7" i="3" s="1"/>
  <c r="E8" i="3" s="1"/>
  <c r="E9" i="3" s="1"/>
  <c r="E10" i="3" s="1"/>
  <c r="E11" i="3" s="1"/>
  <c r="E12" i="3" s="1"/>
  <c r="E13" i="3" s="1"/>
  <c r="E14" i="3" s="1"/>
  <c r="E15" i="3" s="1"/>
  <c r="E16" i="3" s="1"/>
  <c r="E17" i="3" s="1"/>
  <c r="E18" i="3" s="1"/>
  <c r="E19" i="3" s="1"/>
  <c r="E20" i="3" s="1"/>
  <c r="E21" i="3" s="1"/>
  <c r="E22" i="3" s="1"/>
  <c r="E23" i="3" s="1"/>
  <c r="E24" i="3" s="1"/>
  <c r="E25" i="3" s="1"/>
  <c r="E26" i="3" s="1"/>
  <c r="E27" i="3" s="1"/>
  <c r="E28" i="3" s="1"/>
  <c r="E29" i="3" s="1"/>
  <c r="E30" i="3" s="1"/>
  <c r="E31" i="3" s="1"/>
  <c r="E32" i="3" s="1"/>
  <c r="E33" i="3" s="1"/>
  <c r="E34" i="3" s="1"/>
  <c r="E35" i="3" s="1"/>
  <c r="E36" i="3" s="1"/>
  <c r="E37" i="3" s="1"/>
  <c r="E38" i="3" s="1"/>
  <c r="E39" i="3" s="1"/>
  <c r="E40" i="3" s="1"/>
  <c r="E41" i="3" s="1"/>
  <c r="E42" i="3" s="1"/>
  <c r="E43" i="3" s="1"/>
  <c r="E44" i="3" s="1"/>
  <c r="E45" i="3" s="1"/>
  <c r="E46" i="3" s="1"/>
  <c r="E47" i="3" s="1"/>
  <c r="E48" i="3" s="1"/>
  <c r="E49" i="3" s="1"/>
  <c r="E50" i="3" s="1"/>
  <c r="E51" i="3" s="1"/>
  <c r="E52" i="3" s="1"/>
  <c r="E53" i="3" s="1"/>
  <c r="E54" i="3" s="1"/>
  <c r="E55" i="3" s="1"/>
  <c r="E56" i="3" s="1"/>
  <c r="E57" i="3" s="1"/>
  <c r="E58" i="3" s="1"/>
  <c r="E59" i="3" s="1"/>
  <c r="E60" i="3" s="1"/>
  <c r="E61" i="3" s="1"/>
  <c r="E62" i="3" s="1"/>
  <c r="E63" i="3" s="1"/>
  <c r="E64" i="3" s="1"/>
  <c r="E65" i="3" s="1"/>
  <c r="E66" i="3" s="1"/>
  <c r="E67" i="3" s="1"/>
  <c r="E68" i="3" s="1"/>
  <c r="E69" i="3" s="1"/>
  <c r="E70" i="3" s="1"/>
  <c r="E71" i="3" s="1"/>
  <c r="E72" i="3" s="1"/>
  <c r="E73" i="3" s="1"/>
  <c r="E74" i="3" s="1"/>
  <c r="E75" i="3" s="1"/>
  <c r="E76" i="3" s="1"/>
  <c r="E77" i="3" s="1"/>
  <c r="E78" i="3" s="1"/>
  <c r="E79" i="3" s="1"/>
  <c r="E80" i="3" s="1"/>
  <c r="E81" i="3" s="1"/>
  <c r="E82" i="3" s="1"/>
  <c r="E83" i="3" s="1"/>
  <c r="E84" i="3" s="1"/>
  <c r="E85" i="3" s="1"/>
  <c r="E86" i="3" s="1"/>
  <c r="E87" i="3" s="1"/>
  <c r="E88" i="3" s="1"/>
  <c r="G31" i="10"/>
  <c r="E7" i="5"/>
  <c r="E8" i="5" s="1"/>
  <c r="E9" i="5" s="1"/>
  <c r="E10" i="5" s="1"/>
  <c r="E11" i="5" s="1"/>
  <c r="E12" i="5" s="1"/>
  <c r="E7" i="4"/>
  <c r="E8" i="4" s="1"/>
  <c r="E7" i="1"/>
  <c r="E8" i="1" s="1"/>
  <c r="E9" i="1" s="1"/>
  <c r="E10" i="1" s="1"/>
  <c r="E11" i="1" s="1"/>
  <c r="E12" i="1" s="1"/>
  <c r="E13" i="1" s="1"/>
  <c r="E14" i="1" s="1"/>
  <c r="E15" i="1" s="1"/>
  <c r="E16" i="1" s="1"/>
  <c r="E17" i="1" s="1"/>
  <c r="E18" i="1" s="1"/>
  <c r="E19" i="1" s="1"/>
  <c r="E20" i="1" s="1"/>
  <c r="E21" i="1" s="1"/>
  <c r="E22" i="1" s="1"/>
  <c r="E23" i="1" s="1"/>
  <c r="E24" i="1" s="1"/>
  <c r="E25" i="1" s="1"/>
  <c r="E26" i="1" s="1"/>
  <c r="E27" i="1" s="1"/>
  <c r="E28" i="1" s="1"/>
  <c r="E29" i="1" s="1"/>
  <c r="E30" i="1" s="1"/>
  <c r="E31" i="1" s="1"/>
  <c r="E32" i="1" s="1"/>
  <c r="E9" i="4" l="1"/>
  <c r="E10" i="4" s="1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E21" i="4" s="1"/>
  <c r="E22" i="4" s="1"/>
  <c r="E23" i="4" s="1"/>
  <c r="E24" i="4" s="1"/>
  <c r="E37" i="6"/>
  <c r="E38" i="6" s="1"/>
  <c r="E39" i="6" s="1"/>
  <c r="E40" i="6" s="1"/>
  <c r="E41" i="6" s="1"/>
  <c r="E42" i="6" s="1"/>
  <c r="E43" i="6" s="1"/>
  <c r="E44" i="6" s="1"/>
  <c r="E45" i="6" s="1"/>
  <c r="E46" i="6" s="1"/>
  <c r="E47" i="6" s="1"/>
  <c r="E48" i="6" s="1"/>
  <c r="E49" i="6" s="1"/>
  <c r="E50" i="6" s="1"/>
  <c r="E51" i="6" s="1"/>
  <c r="E52" i="6" s="1"/>
  <c r="E53" i="6" s="1"/>
  <c r="E54" i="6" s="1"/>
  <c r="E55" i="6" s="1"/>
  <c r="E56" i="6" s="1"/>
  <c r="E57" i="6" s="1"/>
  <c r="E58" i="6" s="1"/>
  <c r="E59" i="6" s="1"/>
  <c r="E60" i="6" s="1"/>
  <c r="E33" i="1" l="1"/>
  <c r="E34" i="1" s="1"/>
  <c r="E35" i="1" s="1"/>
  <c r="E36" i="1" s="1"/>
  <c r="E37" i="1" s="1"/>
  <c r="E38" i="1" s="1"/>
  <c r="E39" i="1" s="1"/>
  <c r="E40" i="1" l="1"/>
  <c r="E41" i="1" s="1"/>
  <c r="E42" i="1" s="1"/>
  <c r="E43" i="1" s="1"/>
  <c r="E44" i="1" s="1"/>
  <c r="E45" i="1" s="1"/>
  <c r="E46" i="1" s="1"/>
  <c r="E47" i="1" s="1"/>
  <c r="E48" i="1" s="1"/>
  <c r="E49" i="1" s="1"/>
  <c r="E50" i="1" s="1"/>
  <c r="E51" i="1" s="1"/>
  <c r="E52" i="1" s="1"/>
  <c r="E53" i="1" s="1"/>
  <c r="E54" i="1" s="1"/>
  <c r="E55" i="1" l="1"/>
  <c r="E89" i="3"/>
</calcChain>
</file>

<file path=xl/sharedStrings.xml><?xml version="1.0" encoding="utf-8"?>
<sst xmlns="http://schemas.openxmlformats.org/spreadsheetml/2006/main" count="224" uniqueCount="151">
  <si>
    <t>Poste 1  Stages</t>
  </si>
  <si>
    <t>Date</t>
  </si>
  <si>
    <t>Nature mouvement</t>
  </si>
  <si>
    <t>Crédit</t>
  </si>
  <si>
    <t>Total</t>
  </si>
  <si>
    <t>Débit</t>
  </si>
  <si>
    <t>Poste 3 Matériels</t>
  </si>
  <si>
    <t>Ouverture</t>
  </si>
  <si>
    <t>OUVERTURE</t>
  </si>
  <si>
    <t>DATE</t>
  </si>
  <si>
    <t>NATURE</t>
  </si>
  <si>
    <t>DEBIT</t>
  </si>
  <si>
    <t>CREDIT</t>
  </si>
  <si>
    <t>TOTAL</t>
  </si>
  <si>
    <t>Poste 8  Charges d'exploitation</t>
  </si>
  <si>
    <t>Poste 4  Subventions</t>
  </si>
  <si>
    <t>Comité Regional Corse de la FFESSM</t>
  </si>
  <si>
    <t>Compte de résultat</t>
  </si>
  <si>
    <t>Commission Technique  Régionale</t>
  </si>
  <si>
    <t>Poste 1</t>
  </si>
  <si>
    <t>Dépenses</t>
  </si>
  <si>
    <t>Recettes</t>
  </si>
  <si>
    <t>STAGES</t>
  </si>
  <si>
    <t>Détail</t>
  </si>
  <si>
    <t>Poste 2</t>
  </si>
  <si>
    <t>ACTIVITES ET REUNIONS</t>
  </si>
  <si>
    <t>Poste 3</t>
  </si>
  <si>
    <t>MATERIELS</t>
  </si>
  <si>
    <t>Poste 4</t>
  </si>
  <si>
    <t>SUBVENTIONS</t>
  </si>
  <si>
    <t>Poste 8</t>
  </si>
  <si>
    <t>Charges d'exploitation</t>
  </si>
  <si>
    <t>Petit équipement</t>
  </si>
  <si>
    <t>Fournitures administratives</t>
  </si>
  <si>
    <t>Location véhicule</t>
  </si>
  <si>
    <t>Loyers</t>
  </si>
  <si>
    <t>Charges locative</t>
  </si>
  <si>
    <t>Entretien &amp; réparations véhicule-moteur, bateau</t>
  </si>
  <si>
    <t>Entretien matériel</t>
  </si>
  <si>
    <t xml:space="preserve">Assurances </t>
  </si>
  <si>
    <t>Documentation</t>
  </si>
  <si>
    <t>Salons-foires et expositions</t>
  </si>
  <si>
    <t>Déplacements</t>
  </si>
  <si>
    <t>Réceptions &amp; frais de représentation</t>
  </si>
  <si>
    <t>Frais d'affranchissement</t>
  </si>
  <si>
    <t>Frais bancaires</t>
  </si>
  <si>
    <t>Indemnités Cadres Techniques</t>
  </si>
  <si>
    <t>Cadeaux</t>
  </si>
  <si>
    <t>Publicité propagande</t>
  </si>
  <si>
    <t>Total dépenses</t>
  </si>
  <si>
    <t>Total recettes</t>
  </si>
  <si>
    <t xml:space="preserve">Bilan de l'exercice = avoir pour exercice suivant: </t>
  </si>
  <si>
    <t>Poste 2 Activités et Réunions</t>
  </si>
  <si>
    <t>Activités et Réunions</t>
  </si>
  <si>
    <t>Total de la subvention demandée:</t>
  </si>
  <si>
    <t>Matériel</t>
  </si>
  <si>
    <t>N.C.</t>
  </si>
  <si>
    <t>Ristourne Cartes CMAS Comité Régional</t>
  </si>
  <si>
    <t>Nourriture &amp; hébergement</t>
  </si>
  <si>
    <t>Cartes CMAS Stages N4/Init/Anteor/TIV</t>
  </si>
  <si>
    <t>Matériel Secourisme :</t>
  </si>
  <si>
    <t>Réunions diverses :</t>
  </si>
  <si>
    <t>Séminaires et Collège :</t>
  </si>
  <si>
    <t>Réunion information CTR :</t>
  </si>
  <si>
    <t>Matériel informatique :</t>
  </si>
  <si>
    <t>Matériel TIV :</t>
  </si>
  <si>
    <t>Frais et fournitures administratifs :</t>
  </si>
  <si>
    <t>Frais de déplacement :</t>
  </si>
  <si>
    <t>Aide à la formation MF2 :</t>
  </si>
  <si>
    <t>Formation Instructeurs Stagiaires :</t>
  </si>
  <si>
    <t>Formations Secourisme :</t>
  </si>
  <si>
    <t>Formations TIV :</t>
  </si>
  <si>
    <t>Entretien du matériel :</t>
  </si>
  <si>
    <t>Cartes CMAS sur stages</t>
  </si>
  <si>
    <t>Achat cartes CMAS et fournitures fédérales</t>
  </si>
  <si>
    <t>Nourriture &amp; hébergement stagiaires IR et MF2</t>
  </si>
  <si>
    <t>Virement E Ragnole Fact. N° 508.003</t>
  </si>
  <si>
    <t>Virement CSLG Fact. N° 602.001</t>
  </si>
  <si>
    <t>COMPTES   2016</t>
  </si>
  <si>
    <t>Chq N° 0000277 Frais JP Vignocchi</t>
  </si>
  <si>
    <t>Chq N° 0000278 Frais Stagiaire IR S. Ramazzotti</t>
  </si>
  <si>
    <t>Queue de budget au 31/12/2015</t>
  </si>
  <si>
    <t>Recettes diverses 2016</t>
  </si>
  <si>
    <t>Dépenses diverses 2016</t>
  </si>
  <si>
    <t>Report solde bancaire au 31/12/2016</t>
  </si>
  <si>
    <t>Frais stage IR S. Ramazzotti EPIC 10/2015</t>
  </si>
  <si>
    <t>Virement A Lucerna Fact. N° 605.001</t>
  </si>
  <si>
    <t>Virement A Lucerna Fact. N° 606.001</t>
  </si>
  <si>
    <t>Virement EPIC Fact. N° 605.004</t>
  </si>
  <si>
    <t>Chq N° 0000279 Frais JP Vignocchi</t>
  </si>
  <si>
    <t>Frais divers JP Vignocchi</t>
  </si>
  <si>
    <t>Virement E Ragnole Fact. N° 606.003</t>
  </si>
  <si>
    <t>Virement A Lucerna Fact. N° 607.003</t>
  </si>
  <si>
    <t>Virement Arinaghiola effectué par erreur</t>
  </si>
  <si>
    <t>Virement A Lucerna Fact. 607.004</t>
  </si>
  <si>
    <t>Virement E Ragnole Fact. 607.006</t>
  </si>
  <si>
    <t>Subvention CR Corse</t>
  </si>
  <si>
    <t>Virement E Ragnole Fact. 608.001 et 608.002</t>
  </si>
  <si>
    <t>Chq N° 0000321 Frais stagiaires MF2 et IR Stage MF1</t>
  </si>
  <si>
    <t>Chq N° 0000322 Frais stagiaires MF2 et IR Stage N4 et exam MF1</t>
  </si>
  <si>
    <t>Frais stagiaires MF2 et IR Stage MF1</t>
  </si>
  <si>
    <t>Frais stagiaires MF2 et IR Stage N4 et exam MF1</t>
  </si>
  <si>
    <t>Remise de chq N° (pas de N°) Subvention CR Corse</t>
  </si>
  <si>
    <t>Remise de chq N° 0000081 Subvention CR Corse</t>
  </si>
  <si>
    <t>Chq N° 0000280 Frais J. Escales</t>
  </si>
  <si>
    <t>Frais divers J. Escales</t>
  </si>
  <si>
    <t>Chq N° 0000323 Odyssée Repas stage - Fact CTR 605.003</t>
  </si>
  <si>
    <t>Frais repas stagiaires IR Stage Initial Odyssée avril</t>
  </si>
  <si>
    <t>Chq N° 0000324 Remboursement Arinaghiola</t>
  </si>
  <si>
    <t>Chq N° 0000325 Repas MF1 juillet Incantu</t>
  </si>
  <si>
    <t>Frais repas MF1 juillet Incantu</t>
  </si>
  <si>
    <t>Chq N° 0000326 Frais O. Weiss</t>
  </si>
  <si>
    <t>Frais divers O. Weiss</t>
  </si>
  <si>
    <t>Chq N° 0000327 Frais JP Vignocchi</t>
  </si>
  <si>
    <t>Chq N° 0000328 Factures du Comité Régional</t>
  </si>
  <si>
    <t>Achat cartes CR Corse CMAS, ANTEOR, TIV</t>
  </si>
  <si>
    <t>Remise de chq N° 0000077</t>
  </si>
  <si>
    <t>Remise de chq N° 0000078</t>
  </si>
  <si>
    <t>Remise de chq N° 0000079 Subvention CR Corse</t>
  </si>
  <si>
    <t>Subventions Comité Régional</t>
  </si>
  <si>
    <t>Chq N° 0000329 Frais F. Zaragoza</t>
  </si>
  <si>
    <t>Frais divers F. Zaragoza</t>
  </si>
  <si>
    <t>Chq N° 0000330 Factures du Comité Régional</t>
  </si>
  <si>
    <t>Bilan prévisionnel 2017 C.T.R.</t>
  </si>
  <si>
    <t>Virement EPIC Fact. N° 608.003</t>
  </si>
  <si>
    <t>Virement A Lucerna Fact. 609.005</t>
  </si>
  <si>
    <t>Chq N° 0000331 Frais A. Désogère</t>
  </si>
  <si>
    <t>Restauration séminaire</t>
  </si>
  <si>
    <t>Hébergement séminaire</t>
  </si>
  <si>
    <t>Frais kilométriques séminaire</t>
  </si>
  <si>
    <t>Séminaire des Instructeurs à Corte le 10/12/16</t>
  </si>
  <si>
    <t>Frais A. Désogère séminaire instructeurs</t>
  </si>
  <si>
    <t>Chq N° 0000332 Frais J. Vrijens</t>
  </si>
  <si>
    <t>Frais J. Vrijens séminaire instructeurs</t>
  </si>
  <si>
    <t>Chq N° 0000333 Frais JP Vignocchi</t>
  </si>
  <si>
    <t>Frais JP Vignocchi séminaire instructeurs</t>
  </si>
  <si>
    <t>Repas Séminaire des Instructeurs</t>
  </si>
  <si>
    <t>Frais déplacement JP Vignocchi</t>
  </si>
  <si>
    <t>Chq N° 0000334 Frais S. Ramazzotti</t>
  </si>
  <si>
    <t>Frais déplacement stage CTR S. Ramazzotti</t>
  </si>
  <si>
    <t>Non rapproché du compte bancaire</t>
  </si>
  <si>
    <t>Trop perçu sur Comité Régional (avoir)</t>
  </si>
  <si>
    <t>Chq N° 0000335 Hôtel de la Paix - Loc salle séminaire</t>
  </si>
  <si>
    <t>Location salle Séminaire des Instructeurs</t>
  </si>
  <si>
    <t>Remise de chq N° 0000080</t>
  </si>
  <si>
    <t>Virement EPIC Fact. 607.002</t>
  </si>
  <si>
    <t>Virement EPIC Fact. 610.002</t>
  </si>
  <si>
    <t>Virement EPIC Fact. 611.001</t>
  </si>
  <si>
    <t>Virement E RAGNOLE Fact. 609.004 et 607.007</t>
  </si>
  <si>
    <t>Erreur sur chq 326 : 204,50 € au lieu de 204,05 €</t>
  </si>
  <si>
    <t>Avoir restant sur trop perçu par le Comité Régional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</si>
</sst>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\ [$€-1]"/>
    <numFmt numFmtId="165" formatCode="#,##0.00\ &quot;€&quot;"/>
  </numFmts>
  <fonts count="24">
    <font>
      <sz val="10"/>
      <name val="Arial"/>
    </font>
    <font>
      <b/>
      <sz val="14"/>
      <name val="Arial"/>
      <family val="2"/>
    </font>
    <font>
      <b/>
      <sz val="16"/>
      <name val="Arial"/>
      <family val="2"/>
    </font>
    <font>
      <b/>
      <sz val="18"/>
      <name val="Arial"/>
      <family val="2"/>
    </font>
    <font>
      <b/>
      <sz val="10"/>
      <name val="Arial"/>
      <family val="2"/>
    </font>
    <font>
      <b/>
      <sz val="26"/>
      <name val="Arial"/>
      <family val="2"/>
    </font>
    <font>
      <b/>
      <sz val="12"/>
      <name val="Arial"/>
      <family val="2"/>
    </font>
    <font>
      <b/>
      <sz val="24"/>
      <name val="Fredfont"/>
    </font>
    <font>
      <b/>
      <sz val="22"/>
      <name val="Times New Roman"/>
      <family val="1"/>
    </font>
    <font>
      <sz val="26"/>
      <name val="Arial"/>
      <family val="2"/>
    </font>
    <font>
      <sz val="14"/>
      <name val="Arial"/>
      <family val="2"/>
    </font>
    <font>
      <sz val="8"/>
      <name val="Arial"/>
      <family val="2"/>
    </font>
    <font>
      <sz val="10"/>
      <name val="Arial"/>
      <family val="2"/>
    </font>
    <font>
      <i/>
      <sz val="8"/>
      <name val="Arial"/>
      <family val="2"/>
    </font>
    <font>
      <i/>
      <sz val="10"/>
      <name val="Arial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b/>
      <sz val="10"/>
      <color indexed="10"/>
      <name val="Arial"/>
      <family val="2"/>
    </font>
    <font>
      <b/>
      <sz val="12"/>
      <color rgb="FFFF0000"/>
      <name val="Arial"/>
      <family val="2"/>
    </font>
    <font>
      <b/>
      <sz val="10"/>
      <color rgb="FFFF0000"/>
      <name val="Arial"/>
      <family val="2"/>
    </font>
    <font>
      <b/>
      <sz val="12"/>
      <color rgb="FF00B050"/>
      <name val="Arial"/>
      <family val="2"/>
    </font>
    <font>
      <b/>
      <sz val="10"/>
      <color rgb="FF00B050"/>
      <name val="Arial"/>
      <family val="2"/>
    </font>
    <font>
      <sz val="10"/>
      <color rgb="FFFF000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9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0">
    <xf numFmtId="0" fontId="0" fillId="0" borderId="0" xfId="0"/>
    <xf numFmtId="2" fontId="0" fillId="0" borderId="0" xfId="0" applyNumberFormat="1"/>
    <xf numFmtId="0" fontId="6" fillId="0" borderId="2" xfId="0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0" fontId="0" fillId="0" borderId="1" xfId="0" applyFill="1" applyBorder="1"/>
    <xf numFmtId="0" fontId="0" fillId="0" borderId="0" xfId="0" applyFill="1"/>
    <xf numFmtId="0" fontId="6" fillId="0" borderId="2" xfId="0" applyFont="1" applyFill="1" applyBorder="1" applyAlignment="1">
      <alignment horizontal="center"/>
    </xf>
    <xf numFmtId="164" fontId="0" fillId="0" borderId="1" xfId="0" applyNumberFormat="1" applyBorder="1"/>
    <xf numFmtId="164" fontId="0" fillId="0" borderId="1" xfId="0" applyNumberFormat="1" applyFill="1" applyBorder="1"/>
    <xf numFmtId="4" fontId="12" fillId="0" borderId="0" xfId="0" applyNumberFormat="1" applyFont="1" applyBorder="1"/>
    <xf numFmtId="4" fontId="4" fillId="0" borderId="0" xfId="0" applyNumberFormat="1" applyFont="1" applyBorder="1" applyAlignment="1">
      <alignment horizontal="center"/>
    </xf>
    <xf numFmtId="164" fontId="17" fillId="2" borderId="1" xfId="0" applyNumberFormat="1" applyFont="1" applyFill="1" applyBorder="1"/>
    <xf numFmtId="0" fontId="0" fillId="0" borderId="0" xfId="0" applyFill="1" applyBorder="1"/>
    <xf numFmtId="0" fontId="6" fillId="0" borderId="0" xfId="0" applyFont="1" applyFill="1" applyBorder="1" applyAlignment="1">
      <alignment horizontal="center"/>
    </xf>
    <xf numFmtId="164" fontId="0" fillId="0" borderId="0" xfId="0" applyNumberFormat="1" applyFill="1" applyBorder="1"/>
    <xf numFmtId="14" fontId="0" fillId="0" borderId="0" xfId="0" applyNumberFormat="1" applyFill="1" applyBorder="1"/>
    <xf numFmtId="2" fontId="0" fillId="0" borderId="0" xfId="0" applyNumberFormat="1" applyFill="1" applyBorder="1"/>
    <xf numFmtId="2" fontId="6" fillId="0" borderId="0" xfId="0" applyNumberFormat="1" applyFont="1" applyFill="1" applyBorder="1" applyAlignment="1">
      <alignment horizontal="center"/>
    </xf>
    <xf numFmtId="14" fontId="16" fillId="0" borderId="0" xfId="0" applyNumberFormat="1" applyFont="1" applyFill="1" applyBorder="1"/>
    <xf numFmtId="164" fontId="17" fillId="0" borderId="0" xfId="0" applyNumberFormat="1" applyFont="1" applyFill="1" applyBorder="1"/>
    <xf numFmtId="14" fontId="0" fillId="0" borderId="0" xfId="0" applyNumberFormat="1" applyFill="1" applyBorder="1" applyAlignment="1">
      <alignment horizontal="center"/>
    </xf>
    <xf numFmtId="14" fontId="17" fillId="0" borderId="0" xfId="0" applyNumberFormat="1" applyFont="1" applyFill="1" applyBorder="1" applyAlignment="1">
      <alignment horizontal="right"/>
    </xf>
    <xf numFmtId="165" fontId="0" fillId="0" borderId="0" xfId="0" applyNumberFormat="1"/>
    <xf numFmtId="165" fontId="4" fillId="5" borderId="1" xfId="0" applyNumberFormat="1" applyFont="1" applyFill="1" applyBorder="1"/>
    <xf numFmtId="165" fontId="0" fillId="0" borderId="0" xfId="0" applyNumberFormat="1" applyAlignment="1">
      <alignment horizontal="right"/>
    </xf>
    <xf numFmtId="0" fontId="0" fillId="0" borderId="0" xfId="0" applyFill="1" applyAlignment="1">
      <alignment horizontal="center"/>
    </xf>
    <xf numFmtId="14" fontId="12" fillId="0" borderId="1" xfId="0" applyNumberFormat="1" applyFont="1" applyFill="1" applyBorder="1" applyAlignment="1">
      <alignment horizontal="center"/>
    </xf>
    <xf numFmtId="0" fontId="12" fillId="0" borderId="1" xfId="0" applyFont="1" applyFill="1" applyBorder="1"/>
    <xf numFmtId="0" fontId="0" fillId="7" borderId="1" xfId="0" applyFill="1" applyBorder="1"/>
    <xf numFmtId="164" fontId="0" fillId="7" borderId="1" xfId="0" applyNumberFormat="1" applyFill="1" applyBorder="1"/>
    <xf numFmtId="0" fontId="12" fillId="7" borderId="1" xfId="0" applyFont="1" applyFill="1" applyBorder="1"/>
    <xf numFmtId="4" fontId="12" fillId="0" borderId="0" xfId="0" applyNumberFormat="1" applyFont="1"/>
    <xf numFmtId="0" fontId="0" fillId="0" borderId="0" xfId="0" applyFill="1" applyBorder="1"/>
    <xf numFmtId="0" fontId="11" fillId="0" borderId="0" xfId="0" applyFont="1"/>
    <xf numFmtId="0" fontId="12" fillId="0" borderId="0" xfId="0" applyFont="1"/>
    <xf numFmtId="4" fontId="12" fillId="0" borderId="0" xfId="0" applyNumberFormat="1" applyFont="1" applyBorder="1" applyAlignment="1">
      <alignment horizontal="right"/>
    </xf>
    <xf numFmtId="3" fontId="12" fillId="0" borderId="0" xfId="0" applyNumberFormat="1" applyFont="1" applyBorder="1"/>
    <xf numFmtId="165" fontId="12" fillId="0" borderId="0" xfId="0" applyNumberFormat="1" applyFont="1"/>
    <xf numFmtId="164" fontId="12" fillId="0" borderId="1" xfId="0" applyNumberFormat="1" applyFont="1" applyFill="1" applyBorder="1"/>
    <xf numFmtId="0" fontId="0" fillId="0" borderId="0" xfId="0" applyFill="1" applyBorder="1"/>
    <xf numFmtId="0" fontId="0" fillId="0" borderId="0" xfId="0" applyFill="1" applyBorder="1"/>
    <xf numFmtId="0" fontId="14" fillId="0" borderId="0" xfId="0" applyFont="1" applyFill="1"/>
    <xf numFmtId="0" fontId="0" fillId="0" borderId="0" xfId="0" applyFill="1" applyBorder="1"/>
    <xf numFmtId="4" fontId="11" fillId="0" borderId="0" xfId="0" applyNumberFormat="1" applyFont="1" applyFill="1" applyBorder="1" applyAlignment="1">
      <alignment horizontal="right"/>
    </xf>
    <xf numFmtId="4" fontId="12" fillId="0" borderId="0" xfId="0" applyNumberFormat="1" applyFont="1" applyBorder="1" applyAlignment="1">
      <alignment horizontal="center"/>
    </xf>
    <xf numFmtId="4" fontId="12" fillId="3" borderId="6" xfId="0" applyNumberFormat="1" applyFont="1" applyFill="1" applyBorder="1"/>
    <xf numFmtId="4" fontId="12" fillId="3" borderId="7" xfId="0" applyNumberFormat="1" applyFont="1" applyFill="1" applyBorder="1"/>
    <xf numFmtId="4" fontId="12" fillId="3" borderId="8" xfId="0" applyNumberFormat="1" applyFont="1" applyFill="1" applyBorder="1" applyAlignment="1">
      <alignment horizontal="right"/>
    </xf>
    <xf numFmtId="4" fontId="12" fillId="3" borderId="9" xfId="0" applyNumberFormat="1" applyFont="1" applyFill="1" applyBorder="1" applyAlignment="1">
      <alignment horizontal="center"/>
    </xf>
    <xf numFmtId="3" fontId="12" fillId="3" borderId="7" xfId="0" applyNumberFormat="1" applyFont="1" applyFill="1" applyBorder="1"/>
    <xf numFmtId="4" fontId="12" fillId="3" borderId="11" xfId="0" applyNumberFormat="1" applyFont="1" applyFill="1" applyBorder="1"/>
    <xf numFmtId="4" fontId="13" fillId="3" borderId="11" xfId="0" applyNumberFormat="1" applyFont="1" applyFill="1" applyBorder="1"/>
    <xf numFmtId="4" fontId="12" fillId="3" borderId="12" xfId="0" applyNumberFormat="1" applyFont="1" applyFill="1" applyBorder="1" applyAlignment="1">
      <alignment horizontal="right"/>
    </xf>
    <xf numFmtId="165" fontId="4" fillId="3" borderId="13" xfId="0" applyNumberFormat="1" applyFont="1" applyFill="1" applyBorder="1" applyAlignment="1">
      <alignment horizontal="right"/>
    </xf>
    <xf numFmtId="4" fontId="13" fillId="3" borderId="10" xfId="0" applyNumberFormat="1" applyFont="1" applyFill="1" applyBorder="1" applyAlignment="1">
      <alignment horizontal="right"/>
    </xf>
    <xf numFmtId="3" fontId="13" fillId="3" borderId="11" xfId="0" applyNumberFormat="1" applyFont="1" applyFill="1" applyBorder="1" applyAlignment="1">
      <alignment horizontal="left"/>
    </xf>
    <xf numFmtId="4" fontId="13" fillId="0" borderId="0" xfId="0" applyNumberFormat="1" applyFont="1" applyFill="1" applyBorder="1"/>
    <xf numFmtId="4" fontId="11" fillId="0" borderId="15" xfId="0" applyNumberFormat="1" applyFont="1" applyFill="1" applyBorder="1" applyAlignment="1">
      <alignment horizontal="right"/>
    </xf>
    <xf numFmtId="165" fontId="15" fillId="0" borderId="16" xfId="0" applyNumberFormat="1" applyFont="1" applyFill="1" applyBorder="1" applyAlignment="1">
      <alignment horizontal="right"/>
    </xf>
    <xf numFmtId="4" fontId="13" fillId="0" borderId="14" xfId="0" applyNumberFormat="1" applyFont="1" applyFill="1" applyBorder="1" applyAlignment="1">
      <alignment horizontal="right"/>
    </xf>
    <xf numFmtId="3" fontId="11" fillId="0" borderId="0" xfId="0" applyNumberFormat="1" applyFont="1" applyFill="1" applyBorder="1" applyAlignment="1">
      <alignment horizontal="left"/>
    </xf>
    <xf numFmtId="4" fontId="11" fillId="0" borderId="15" xfId="0" applyNumberFormat="1" applyFont="1" applyFill="1" applyBorder="1" applyAlignment="1">
      <alignment horizontal="center"/>
    </xf>
    <xf numFmtId="164" fontId="11" fillId="0" borderId="15" xfId="0" applyNumberFormat="1" applyFont="1" applyFill="1" applyBorder="1" applyAlignment="1">
      <alignment horizontal="right"/>
    </xf>
    <xf numFmtId="4" fontId="11" fillId="0" borderId="14" xfId="0" applyNumberFormat="1" applyFont="1" applyFill="1" applyBorder="1" applyAlignment="1">
      <alignment horizontal="left"/>
    </xf>
    <xf numFmtId="4" fontId="11" fillId="0" borderId="0" xfId="0" applyNumberFormat="1" applyFont="1" applyFill="1" applyBorder="1" applyAlignment="1">
      <alignment horizontal="left"/>
    </xf>
    <xf numFmtId="4" fontId="11" fillId="0" borderId="17" xfId="0" applyNumberFormat="1" applyFont="1" applyFill="1" applyBorder="1" applyAlignment="1">
      <alignment horizontal="left"/>
    </xf>
    <xf numFmtId="4" fontId="11" fillId="0" borderId="17" xfId="0" applyNumberFormat="1" applyFont="1" applyFill="1" applyBorder="1"/>
    <xf numFmtId="4" fontId="12" fillId="4" borderId="6" xfId="0" applyNumberFormat="1" applyFont="1" applyFill="1" applyBorder="1"/>
    <xf numFmtId="4" fontId="12" fillId="4" borderId="7" xfId="0" applyNumberFormat="1" applyFont="1" applyFill="1" applyBorder="1"/>
    <xf numFmtId="4" fontId="11" fillId="4" borderId="8" xfId="0" applyNumberFormat="1" applyFont="1" applyFill="1" applyBorder="1" applyAlignment="1">
      <alignment horizontal="right"/>
    </xf>
    <xf numFmtId="4" fontId="12" fillId="4" borderId="9" xfId="0" applyNumberFormat="1" applyFont="1" applyFill="1" applyBorder="1" applyAlignment="1">
      <alignment horizontal="center"/>
    </xf>
    <xf numFmtId="3" fontId="12" fillId="4" borderId="7" xfId="0" applyNumberFormat="1" applyFont="1" applyFill="1" applyBorder="1"/>
    <xf numFmtId="4" fontId="12" fillId="4" borderId="8" xfId="0" applyNumberFormat="1" applyFont="1" applyFill="1" applyBorder="1" applyAlignment="1">
      <alignment horizontal="right"/>
    </xf>
    <xf numFmtId="4" fontId="4" fillId="4" borderId="10" xfId="0" applyNumberFormat="1" applyFont="1" applyFill="1" applyBorder="1"/>
    <xf numFmtId="4" fontId="12" fillId="4" borderId="11" xfId="0" applyNumberFormat="1" applyFont="1" applyFill="1" applyBorder="1"/>
    <xf numFmtId="4" fontId="14" fillId="4" borderId="11" xfId="0" applyNumberFormat="1" applyFont="1" applyFill="1" applyBorder="1"/>
    <xf numFmtId="4" fontId="11" fillId="4" borderId="12" xfId="0" applyNumberFormat="1" applyFont="1" applyFill="1" applyBorder="1" applyAlignment="1">
      <alignment horizontal="right"/>
    </xf>
    <xf numFmtId="165" fontId="4" fillId="4" borderId="13" xfId="0" applyNumberFormat="1" applyFont="1" applyFill="1" applyBorder="1" applyAlignment="1">
      <alignment horizontal="right"/>
    </xf>
    <xf numFmtId="4" fontId="13" fillId="4" borderId="10" xfId="0" applyNumberFormat="1" applyFont="1" applyFill="1" applyBorder="1" applyAlignment="1">
      <alignment horizontal="left"/>
    </xf>
    <xf numFmtId="4" fontId="13" fillId="4" borderId="11" xfId="0" applyNumberFormat="1" applyFont="1" applyFill="1" applyBorder="1" applyAlignment="1">
      <alignment horizontal="left"/>
    </xf>
    <xf numFmtId="4" fontId="12" fillId="4" borderId="12" xfId="0" applyNumberFormat="1" applyFont="1" applyFill="1" applyBorder="1" applyAlignment="1">
      <alignment horizontal="right"/>
    </xf>
    <xf numFmtId="165" fontId="15" fillId="0" borderId="18" xfId="0" applyNumberFormat="1" applyFont="1" applyFill="1" applyBorder="1" applyAlignment="1">
      <alignment horizontal="right"/>
    </xf>
    <xf numFmtId="4" fontId="13" fillId="0" borderId="0" xfId="0" applyNumberFormat="1" applyFont="1" applyFill="1" applyBorder="1" applyAlignment="1">
      <alignment horizontal="right"/>
    </xf>
    <xf numFmtId="4" fontId="11" fillId="4" borderId="7" xfId="0" applyNumberFormat="1" applyFont="1" applyFill="1" applyBorder="1" applyAlignment="1">
      <alignment horizontal="right"/>
    </xf>
    <xf numFmtId="4" fontId="11" fillId="4" borderId="7" xfId="0" applyNumberFormat="1" applyFont="1" applyFill="1" applyBorder="1"/>
    <xf numFmtId="3" fontId="11" fillId="4" borderId="7" xfId="0" applyNumberFormat="1" applyFont="1" applyFill="1" applyBorder="1"/>
    <xf numFmtId="4" fontId="13" fillId="4" borderId="11" xfId="0" applyNumberFormat="1" applyFont="1" applyFill="1" applyBorder="1"/>
    <xf numFmtId="4" fontId="11" fillId="4" borderId="11" xfId="0" applyNumberFormat="1" applyFont="1" applyFill="1" applyBorder="1" applyAlignment="1">
      <alignment horizontal="right"/>
    </xf>
    <xf numFmtId="4" fontId="13" fillId="4" borderId="11" xfId="0" applyNumberFormat="1" applyFont="1" applyFill="1" applyBorder="1" applyAlignment="1">
      <alignment horizontal="right"/>
    </xf>
    <xf numFmtId="4" fontId="12" fillId="4" borderId="11" xfId="0" applyNumberFormat="1" applyFont="1" applyFill="1" applyBorder="1" applyAlignment="1">
      <alignment horizontal="right"/>
    </xf>
    <xf numFmtId="4" fontId="11" fillId="0" borderId="6" xfId="0" applyNumberFormat="1" applyFont="1" applyFill="1" applyBorder="1"/>
    <xf numFmtId="4" fontId="11" fillId="0" borderId="7" xfId="0" applyNumberFormat="1" applyFont="1" applyFill="1" applyBorder="1"/>
    <xf numFmtId="4" fontId="13" fillId="0" borderId="7" xfId="0" applyNumberFormat="1" applyFont="1" applyFill="1" applyBorder="1"/>
    <xf numFmtId="4" fontId="11" fillId="0" borderId="19" xfId="0" applyNumberFormat="1" applyFont="1" applyFill="1" applyBorder="1" applyAlignment="1">
      <alignment horizontal="right"/>
    </xf>
    <xf numFmtId="165" fontId="15" fillId="0" borderId="20" xfId="0" applyNumberFormat="1" applyFont="1" applyFill="1" applyBorder="1" applyAlignment="1">
      <alignment horizontal="right"/>
    </xf>
    <xf numFmtId="4" fontId="13" fillId="0" borderId="7" xfId="0" applyNumberFormat="1" applyFont="1" applyFill="1" applyBorder="1" applyAlignment="1">
      <alignment horizontal="right"/>
    </xf>
    <xf numFmtId="3" fontId="11" fillId="0" borderId="7" xfId="0" applyNumberFormat="1" applyFont="1" applyFill="1" applyBorder="1" applyAlignment="1">
      <alignment horizontal="left"/>
    </xf>
    <xf numFmtId="4" fontId="11" fillId="0" borderId="0" xfId="0" applyNumberFormat="1" applyFont="1" applyBorder="1"/>
    <xf numFmtId="3" fontId="11" fillId="0" borderId="0" xfId="0" applyNumberFormat="1" applyFont="1" applyBorder="1"/>
    <xf numFmtId="4" fontId="11" fillId="0" borderId="15" xfId="0" applyNumberFormat="1" applyFont="1" applyBorder="1" applyAlignment="1">
      <alignment horizontal="right"/>
    </xf>
    <xf numFmtId="165" fontId="15" fillId="0" borderId="18" xfId="0" applyNumberFormat="1" applyFont="1" applyBorder="1" applyAlignment="1">
      <alignment horizontal="right"/>
    </xf>
    <xf numFmtId="4" fontId="11" fillId="0" borderId="21" xfId="0" applyNumberFormat="1" applyFont="1" applyBorder="1" applyAlignment="1">
      <alignment horizontal="right"/>
    </xf>
    <xf numFmtId="165" fontId="15" fillId="0" borderId="22" xfId="0" applyNumberFormat="1" applyFont="1" applyBorder="1" applyAlignment="1">
      <alignment horizontal="right"/>
    </xf>
    <xf numFmtId="4" fontId="11" fillId="0" borderId="11" xfId="0" applyNumberFormat="1" applyFont="1" applyBorder="1"/>
    <xf numFmtId="3" fontId="11" fillId="0" borderId="11" xfId="0" applyNumberFormat="1" applyFont="1" applyBorder="1"/>
    <xf numFmtId="4" fontId="13" fillId="4" borderId="10" xfId="0" applyNumberFormat="1" applyFont="1" applyFill="1" applyBorder="1" applyAlignment="1">
      <alignment horizontal="right"/>
    </xf>
    <xf numFmtId="4" fontId="12" fillId="0" borderId="14" xfId="0" applyNumberFormat="1" applyFont="1" applyFill="1" applyBorder="1"/>
    <xf numFmtId="4" fontId="12" fillId="0" borderId="0" xfId="0" applyNumberFormat="1" applyFont="1" applyFill="1" applyBorder="1"/>
    <xf numFmtId="4" fontId="14" fillId="0" borderId="0" xfId="0" applyNumberFormat="1" applyFont="1" applyFill="1" applyBorder="1"/>
    <xf numFmtId="4" fontId="12" fillId="0" borderId="15" xfId="0" applyNumberFormat="1" applyFont="1" applyFill="1" applyBorder="1" applyAlignment="1">
      <alignment horizontal="right"/>
    </xf>
    <xf numFmtId="4" fontId="12" fillId="0" borderId="14" xfId="0" applyNumberFormat="1" applyFont="1" applyBorder="1"/>
    <xf numFmtId="4" fontId="4" fillId="4" borderId="7" xfId="0" applyNumberFormat="1" applyFont="1" applyFill="1" applyBorder="1"/>
    <xf numFmtId="4" fontId="15" fillId="4" borderId="7" xfId="0" applyNumberFormat="1" applyFont="1" applyFill="1" applyBorder="1"/>
    <xf numFmtId="4" fontId="11" fillId="4" borderId="6" xfId="0" applyNumberFormat="1" applyFont="1" applyFill="1" applyBorder="1"/>
    <xf numFmtId="4" fontId="15" fillId="0" borderId="6" xfId="0" applyNumberFormat="1" applyFont="1" applyFill="1" applyBorder="1"/>
    <xf numFmtId="4" fontId="13" fillId="0" borderId="6" xfId="0" applyNumberFormat="1" applyFont="1" applyFill="1" applyBorder="1" applyAlignment="1">
      <alignment horizontal="right"/>
    </xf>
    <xf numFmtId="4" fontId="15" fillId="0" borderId="0" xfId="0" applyNumberFormat="1" applyFont="1" applyFill="1" applyBorder="1"/>
    <xf numFmtId="4" fontId="11" fillId="0" borderId="14" xfId="0" applyNumberFormat="1" applyFont="1" applyBorder="1"/>
    <xf numFmtId="4" fontId="4" fillId="0" borderId="0" xfId="0" applyNumberFormat="1" applyFont="1" applyBorder="1"/>
    <xf numFmtId="4" fontId="11" fillId="0" borderId="15" xfId="0" applyNumberFormat="1" applyFont="1" applyBorder="1"/>
    <xf numFmtId="4" fontId="15" fillId="0" borderId="0" xfId="0" applyNumberFormat="1" applyFont="1" applyBorder="1"/>
    <xf numFmtId="4" fontId="11" fillId="0" borderId="10" xfId="0" applyNumberFormat="1" applyFont="1" applyBorder="1"/>
    <xf numFmtId="4" fontId="6" fillId="0" borderId="11" xfId="0" applyNumberFormat="1" applyFont="1" applyBorder="1"/>
    <xf numFmtId="4" fontId="12" fillId="0" borderId="10" xfId="0" applyNumberFormat="1" applyFont="1" applyBorder="1"/>
    <xf numFmtId="3" fontId="12" fillId="0" borderId="11" xfId="0" applyNumberFormat="1" applyFont="1" applyBorder="1"/>
    <xf numFmtId="4" fontId="6" fillId="0" borderId="0" xfId="0" applyNumberFormat="1" applyFont="1" applyBorder="1" applyAlignment="1">
      <alignment horizontal="right"/>
    </xf>
    <xf numFmtId="4" fontId="19" fillId="0" borderId="2" xfId="0" applyNumberFormat="1" applyFont="1" applyBorder="1" applyAlignment="1">
      <alignment horizontal="center"/>
    </xf>
    <xf numFmtId="4" fontId="6" fillId="0" borderId="0" xfId="0" applyNumberFormat="1" applyFont="1" applyBorder="1"/>
    <xf numFmtId="3" fontId="6" fillId="0" borderId="0" xfId="0" applyNumberFormat="1" applyFont="1" applyBorder="1"/>
    <xf numFmtId="4" fontId="21" fillId="0" borderId="2" xfId="0" applyNumberFormat="1" applyFont="1" applyBorder="1" applyAlignment="1">
      <alignment horizontal="center"/>
    </xf>
    <xf numFmtId="4" fontId="4" fillId="0" borderId="2" xfId="0" applyNumberFormat="1" applyFont="1" applyBorder="1"/>
    <xf numFmtId="4" fontId="22" fillId="0" borderId="2" xfId="0" applyNumberFormat="1" applyFont="1" applyBorder="1"/>
    <xf numFmtId="4" fontId="20" fillId="0" borderId="2" xfId="0" applyNumberFormat="1" applyFont="1" applyBorder="1"/>
    <xf numFmtId="4" fontId="4" fillId="0" borderId="0" xfId="0" applyNumberFormat="1" applyFont="1" applyBorder="1" applyAlignment="1">
      <alignment horizontal="right"/>
    </xf>
    <xf numFmtId="4" fontId="4" fillId="0" borderId="2" xfId="0" applyNumberFormat="1" applyFont="1" applyBorder="1" applyAlignment="1">
      <alignment horizontal="right"/>
    </xf>
    <xf numFmtId="0" fontId="0" fillId="0" borderId="0" xfId="0" applyBorder="1"/>
    <xf numFmtId="0" fontId="4" fillId="0" borderId="2" xfId="0" applyFont="1" applyBorder="1" applyAlignment="1">
      <alignment horizontal="center"/>
    </xf>
    <xf numFmtId="2" fontId="4" fillId="0" borderId="2" xfId="0" applyNumberFormat="1" applyFont="1" applyBorder="1" applyAlignment="1">
      <alignment horizontal="center"/>
    </xf>
    <xf numFmtId="0" fontId="1" fillId="0" borderId="0" xfId="0" applyFont="1" applyBorder="1"/>
    <xf numFmtId="2" fontId="0" fillId="0" borderId="26" xfId="0" applyNumberFormat="1" applyBorder="1"/>
    <xf numFmtId="14" fontId="12" fillId="0" borderId="1" xfId="0" applyNumberFormat="1" applyFont="1" applyFill="1" applyBorder="1"/>
    <xf numFmtId="164" fontId="12" fillId="0" borderId="26" xfId="0" applyNumberFormat="1" applyFont="1" applyFill="1" applyBorder="1"/>
    <xf numFmtId="14" fontId="0" fillId="0" borderId="1" xfId="0" applyNumberFormat="1" applyFill="1" applyBorder="1"/>
    <xf numFmtId="165" fontId="0" fillId="0" borderId="1" xfId="0" applyNumberFormat="1" applyFill="1" applyBorder="1"/>
    <xf numFmtId="165" fontId="12" fillId="0" borderId="1" xfId="0" applyNumberFormat="1" applyFont="1" applyFill="1" applyBorder="1"/>
    <xf numFmtId="0" fontId="12" fillId="0" borderId="1" xfId="0" applyFont="1" applyBorder="1"/>
    <xf numFmtId="165" fontId="0" fillId="0" borderId="1" xfId="0" applyNumberFormat="1" applyBorder="1"/>
    <xf numFmtId="14" fontId="0" fillId="0" borderId="1" xfId="0" applyNumberFormat="1" applyBorder="1"/>
    <xf numFmtId="164" fontId="18" fillId="2" borderId="1" xfId="0" applyNumberFormat="1" applyFont="1" applyFill="1" applyBorder="1"/>
    <xf numFmtId="164" fontId="0" fillId="0" borderId="0" xfId="0" applyNumberFormat="1" applyBorder="1"/>
    <xf numFmtId="0" fontId="4" fillId="0" borderId="2" xfId="0" applyFont="1" applyFill="1" applyBorder="1" applyAlignment="1">
      <alignment horizontal="center"/>
    </xf>
    <xf numFmtId="164" fontId="0" fillId="0" borderId="26" xfId="0" applyNumberFormat="1" applyBorder="1"/>
    <xf numFmtId="0" fontId="0" fillId="0" borderId="27" xfId="0" applyBorder="1" applyAlignment="1">
      <alignment horizontal="center"/>
    </xf>
    <xf numFmtId="164" fontId="12" fillId="0" borderId="1" xfId="0" applyNumberFormat="1" applyFont="1" applyBorder="1"/>
    <xf numFmtId="0" fontId="0" fillId="0" borderId="1" xfId="0" applyBorder="1"/>
    <xf numFmtId="164" fontId="23" fillId="9" borderId="1" xfId="0" applyNumberFormat="1" applyFont="1" applyFill="1" applyBorder="1"/>
    <xf numFmtId="4" fontId="11" fillId="0" borderId="14" xfId="0" applyNumberFormat="1" applyFont="1" applyFill="1" applyBorder="1"/>
    <xf numFmtId="4" fontId="11" fillId="0" borderId="0" xfId="0" applyNumberFormat="1" applyFont="1" applyFill="1" applyBorder="1"/>
    <xf numFmtId="4" fontId="11" fillId="0" borderId="0" xfId="0" applyNumberFormat="1" applyFont="1" applyBorder="1"/>
    <xf numFmtId="4" fontId="11" fillId="0" borderId="14" xfId="0" applyNumberFormat="1" applyFont="1" applyBorder="1" applyAlignment="1"/>
    <xf numFmtId="4" fontId="11" fillId="0" borderId="0" xfId="0" applyNumberFormat="1" applyFont="1" applyBorder="1" applyAlignment="1"/>
    <xf numFmtId="4" fontId="11" fillId="0" borderId="17" xfId="0" applyNumberFormat="1" applyFont="1" applyBorder="1" applyAlignment="1"/>
    <xf numFmtId="4" fontId="11" fillId="0" borderId="20" xfId="0" applyNumberFormat="1" applyFont="1" applyFill="1" applyBorder="1" applyAlignment="1">
      <alignment horizontal="center"/>
    </xf>
    <xf numFmtId="4" fontId="11" fillId="0" borderId="18" xfId="0" applyNumberFormat="1" applyFont="1" applyFill="1" applyBorder="1" applyAlignment="1">
      <alignment horizontal="center"/>
    </xf>
    <xf numFmtId="4" fontId="11" fillId="0" borderId="22" xfId="0" applyNumberFormat="1" applyFont="1" applyFill="1" applyBorder="1" applyAlignment="1">
      <alignment horizontal="center"/>
    </xf>
    <xf numFmtId="4" fontId="11" fillId="0" borderId="14" xfId="0" applyNumberFormat="1" applyFont="1" applyFill="1" applyBorder="1" applyAlignment="1"/>
    <xf numFmtId="4" fontId="11" fillId="0" borderId="0" xfId="0" applyNumberFormat="1" applyFont="1" applyFill="1" applyBorder="1" applyAlignment="1"/>
    <xf numFmtId="4" fontId="11" fillId="0" borderId="17" xfId="0" applyNumberFormat="1" applyFont="1" applyFill="1" applyBorder="1" applyAlignment="1"/>
    <xf numFmtId="14" fontId="12" fillId="10" borderId="1" xfId="0" applyNumberFormat="1" applyFont="1" applyFill="1" applyBorder="1" applyAlignment="1">
      <alignment horizontal="center"/>
    </xf>
    <xf numFmtId="0" fontId="12" fillId="10" borderId="1" xfId="0" applyFont="1" applyFill="1" applyBorder="1"/>
    <xf numFmtId="164" fontId="0" fillId="10" borderId="1" xfId="0" applyNumberFormat="1" applyFill="1" applyBorder="1"/>
    <xf numFmtId="0" fontId="0" fillId="10" borderId="0" xfId="0" applyFill="1"/>
    <xf numFmtId="14" fontId="12" fillId="0" borderId="1" xfId="0" applyNumberFormat="1" applyFont="1" applyFill="1" applyBorder="1" applyAlignment="1">
      <alignment horizontal="right"/>
    </xf>
    <xf numFmtId="14" fontId="0" fillId="0" borderId="1" xfId="0" applyNumberFormat="1" applyFill="1" applyBorder="1" applyAlignment="1">
      <alignment horizontal="center"/>
    </xf>
    <xf numFmtId="0" fontId="0" fillId="11" borderId="0" xfId="0" applyFill="1"/>
    <xf numFmtId="0" fontId="12" fillId="12" borderId="1" xfId="0" applyFont="1" applyFill="1" applyBorder="1"/>
    <xf numFmtId="164" fontId="0" fillId="12" borderId="1" xfId="0" applyNumberFormat="1" applyFill="1" applyBorder="1"/>
    <xf numFmtId="0" fontId="3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14" fontId="17" fillId="0" borderId="3" xfId="0" applyNumberFormat="1" applyFont="1" applyBorder="1" applyAlignment="1">
      <alignment horizontal="right"/>
    </xf>
    <xf numFmtId="14" fontId="17" fillId="0" borderId="4" xfId="0" applyNumberFormat="1" applyFont="1" applyBorder="1" applyAlignment="1">
      <alignment horizontal="right"/>
    </xf>
    <xf numFmtId="14" fontId="17" fillId="0" borderId="5" xfId="0" applyNumberFormat="1" applyFont="1" applyBorder="1" applyAlignment="1">
      <alignment horizontal="right"/>
    </xf>
    <xf numFmtId="0" fontId="17" fillId="0" borderId="3" xfId="0" applyFont="1" applyBorder="1" applyAlignment="1">
      <alignment horizontal="right"/>
    </xf>
    <xf numFmtId="0" fontId="17" fillId="0" borderId="4" xfId="0" applyFont="1" applyBorder="1" applyAlignment="1">
      <alignment horizontal="right"/>
    </xf>
    <xf numFmtId="0" fontId="17" fillId="0" borderId="5" xfId="0" applyFont="1" applyBorder="1" applyAlignment="1">
      <alignment horizontal="right"/>
    </xf>
    <xf numFmtId="0" fontId="5" fillId="0" borderId="0" xfId="0" applyFont="1" applyAlignment="1">
      <alignment horizontal="center"/>
    </xf>
    <xf numFmtId="14" fontId="0" fillId="0" borderId="3" xfId="0" applyNumberFormat="1" applyFill="1" applyBorder="1" applyAlignment="1">
      <alignment horizontal="center"/>
    </xf>
    <xf numFmtId="14" fontId="0" fillId="0" borderId="4" xfId="0" applyNumberFormat="1" applyFill="1" applyBorder="1" applyAlignment="1">
      <alignment horizontal="center"/>
    </xf>
    <xf numFmtId="14" fontId="0" fillId="0" borderId="5" xfId="0" applyNumberFormat="1" applyFill="1" applyBorder="1" applyAlignment="1">
      <alignment horizontal="center"/>
    </xf>
    <xf numFmtId="14" fontId="17" fillId="0" borderId="3" xfId="0" applyNumberFormat="1" applyFont="1" applyFill="1" applyBorder="1" applyAlignment="1">
      <alignment horizontal="right"/>
    </xf>
    <xf numFmtId="14" fontId="17" fillId="0" borderId="4" xfId="0" applyNumberFormat="1" applyFont="1" applyFill="1" applyBorder="1" applyAlignment="1">
      <alignment horizontal="right"/>
    </xf>
    <xf numFmtId="14" fontId="17" fillId="0" borderId="5" xfId="0" applyNumberFormat="1" applyFont="1" applyFill="1" applyBorder="1" applyAlignment="1">
      <alignment horizontal="right"/>
    </xf>
    <xf numFmtId="4" fontId="11" fillId="0" borderId="14" xfId="0" applyNumberFormat="1" applyFont="1" applyFill="1" applyBorder="1" applyAlignment="1">
      <alignment horizontal="left"/>
    </xf>
    <xf numFmtId="4" fontId="11" fillId="0" borderId="17" xfId="0" applyNumberFormat="1" applyFont="1" applyFill="1" applyBorder="1" applyAlignment="1">
      <alignment horizontal="left"/>
    </xf>
    <xf numFmtId="4" fontId="7" fillId="0" borderId="0" xfId="0" applyNumberFormat="1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9" fillId="0" borderId="0" xfId="0" applyNumberFormat="1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2" fillId="0" borderId="0" xfId="0" applyFont="1" applyBorder="1" applyAlignment="1"/>
    <xf numFmtId="4" fontId="4" fillId="3" borderId="10" xfId="0" applyNumberFormat="1" applyFont="1" applyFill="1" applyBorder="1"/>
    <xf numFmtId="4" fontId="4" fillId="3" borderId="11" xfId="0" applyNumberFormat="1" applyFont="1" applyFill="1" applyBorder="1"/>
    <xf numFmtId="0" fontId="0" fillId="0" borderId="0" xfId="0" applyFill="1" applyBorder="1"/>
    <xf numFmtId="0" fontId="5" fillId="8" borderId="3" xfId="0" applyFont="1" applyFill="1" applyBorder="1" applyAlignment="1">
      <alignment horizontal="center"/>
    </xf>
    <xf numFmtId="0" fontId="5" fillId="8" borderId="4" xfId="0" applyFont="1" applyFill="1" applyBorder="1" applyAlignment="1">
      <alignment horizontal="center"/>
    </xf>
    <xf numFmtId="0" fontId="5" fillId="8" borderId="5" xfId="0" applyFont="1" applyFill="1" applyBorder="1" applyAlignment="1">
      <alignment horizontal="center"/>
    </xf>
    <xf numFmtId="0" fontId="6" fillId="6" borderId="3" xfId="0" applyFont="1" applyFill="1" applyBorder="1" applyAlignment="1">
      <alignment horizontal="center"/>
    </xf>
    <xf numFmtId="0" fontId="6" fillId="6" borderId="4" xfId="0" applyFont="1" applyFill="1" applyBorder="1" applyAlignment="1">
      <alignment horizontal="center"/>
    </xf>
    <xf numFmtId="0" fontId="6" fillId="6" borderId="5" xfId="0" applyFont="1" applyFill="1" applyBorder="1" applyAlignment="1">
      <alignment horizontal="center"/>
    </xf>
    <xf numFmtId="0" fontId="6" fillId="5" borderId="3" xfId="0" applyFont="1" applyFill="1" applyBorder="1" applyAlignment="1">
      <alignment horizontal="center"/>
    </xf>
    <xf numFmtId="0" fontId="6" fillId="5" borderId="4" xfId="0" applyFont="1" applyFill="1" applyBorder="1" applyAlignment="1">
      <alignment horizontal="center"/>
    </xf>
    <xf numFmtId="0" fontId="6" fillId="5" borderId="5" xfId="0" applyFont="1" applyFill="1" applyBorder="1" applyAlignment="1">
      <alignment horizontal="center"/>
    </xf>
    <xf numFmtId="14" fontId="6" fillId="6" borderId="3" xfId="0" applyNumberFormat="1" applyFont="1" applyFill="1" applyBorder="1" applyAlignment="1">
      <alignment horizontal="center"/>
    </xf>
    <xf numFmtId="14" fontId="6" fillId="6" borderId="4" xfId="0" applyNumberFormat="1" applyFont="1" applyFill="1" applyBorder="1" applyAlignment="1">
      <alignment horizontal="center"/>
    </xf>
    <xf numFmtId="14" fontId="6" fillId="6" borderId="5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58"/>
  <sheetViews>
    <sheetView view="pageBreakPreview" zoomScaleNormal="100" zoomScaleSheetLayoutView="100" workbookViewId="0">
      <selection activeCell="A3" sqref="A3:E3"/>
    </sheetView>
  </sheetViews>
  <sheetFormatPr baseColWidth="10" defaultColWidth="11.44140625" defaultRowHeight="13.2"/>
  <cols>
    <col min="1" max="1" width="12.6640625" style="43" customWidth="1"/>
    <col min="2" max="2" width="45" style="136" customWidth="1"/>
    <col min="3" max="4" width="10.6640625" style="136" bestFit="1" customWidth="1"/>
    <col min="5" max="5" width="13" style="136" customWidth="1"/>
    <col min="6" max="16384" width="11.44140625" style="136"/>
  </cols>
  <sheetData>
    <row r="2" spans="1:7" ht="7.5" customHeight="1"/>
    <row r="3" spans="1:7" ht="31.5" customHeight="1">
      <c r="A3" s="178" t="s">
        <v>0</v>
      </c>
      <c r="B3" s="179"/>
      <c r="C3" s="179"/>
      <c r="D3" s="179"/>
      <c r="E3" s="179"/>
    </row>
    <row r="4" spans="1:7" ht="13.8" thickBot="1"/>
    <row r="5" spans="1:7" ht="16.5" customHeight="1" thickBot="1">
      <c r="A5" s="151" t="s">
        <v>1</v>
      </c>
      <c r="B5" s="137" t="s">
        <v>2</v>
      </c>
      <c r="C5" s="138" t="s">
        <v>5</v>
      </c>
      <c r="D5" s="138" t="s">
        <v>3</v>
      </c>
      <c r="E5" s="138" t="s">
        <v>4</v>
      </c>
      <c r="G5" s="139"/>
    </row>
    <row r="6" spans="1:7" ht="16.5" customHeight="1">
      <c r="A6" s="180" t="s">
        <v>7</v>
      </c>
      <c r="B6" s="181"/>
      <c r="C6" s="181"/>
      <c r="D6" s="182"/>
      <c r="E6" s="140">
        <v>0</v>
      </c>
      <c r="G6" s="139"/>
    </row>
    <row r="7" spans="1:7" s="43" customFormat="1" ht="16.5" customHeight="1">
      <c r="A7" s="141">
        <v>42387</v>
      </c>
      <c r="B7" s="28" t="s">
        <v>59</v>
      </c>
      <c r="C7" s="39"/>
      <c r="D7" s="39">
        <v>60</v>
      </c>
      <c r="E7" s="9">
        <f>SUM(E6+D7-C7)</f>
        <v>60</v>
      </c>
    </row>
    <row r="8" spans="1:7" s="43" customFormat="1" ht="16.5" customHeight="1">
      <c r="A8" s="141">
        <v>42423</v>
      </c>
      <c r="B8" s="28" t="s">
        <v>59</v>
      </c>
      <c r="C8" s="39"/>
      <c r="D8" s="39">
        <v>48</v>
      </c>
      <c r="E8" s="9">
        <f t="shared" ref="E8:E54" si="0">SUM(E7+D8-C8)</f>
        <v>108</v>
      </c>
    </row>
    <row r="9" spans="1:7" s="43" customFormat="1" ht="16.5" customHeight="1">
      <c r="A9" s="141">
        <v>42514</v>
      </c>
      <c r="B9" s="28" t="s">
        <v>59</v>
      </c>
      <c r="C9" s="142"/>
      <c r="D9" s="39">
        <v>24</v>
      </c>
      <c r="E9" s="9">
        <f t="shared" si="0"/>
        <v>132</v>
      </c>
    </row>
    <row r="10" spans="1:7" s="43" customFormat="1" ht="16.5" customHeight="1">
      <c r="A10" s="141">
        <v>42531</v>
      </c>
      <c r="B10" s="28" t="s">
        <v>59</v>
      </c>
      <c r="C10" s="142"/>
      <c r="D10" s="39">
        <v>24</v>
      </c>
      <c r="E10" s="9">
        <f t="shared" si="0"/>
        <v>156</v>
      </c>
    </row>
    <row r="11" spans="1:7" s="43" customFormat="1" ht="16.5" customHeight="1">
      <c r="A11" s="141">
        <v>42536</v>
      </c>
      <c r="B11" s="28" t="s">
        <v>59</v>
      </c>
      <c r="C11" s="39"/>
      <c r="D11" s="39">
        <v>36</v>
      </c>
      <c r="E11" s="9">
        <f t="shared" si="0"/>
        <v>192</v>
      </c>
    </row>
    <row r="12" spans="1:7" s="43" customFormat="1" ht="16.5" customHeight="1">
      <c r="A12" s="141">
        <v>42556</v>
      </c>
      <c r="B12" s="28" t="s">
        <v>59</v>
      </c>
      <c r="C12" s="39"/>
      <c r="D12" s="39">
        <v>84</v>
      </c>
      <c r="E12" s="9">
        <f t="shared" si="0"/>
        <v>276</v>
      </c>
    </row>
    <row r="13" spans="1:7" s="43" customFormat="1" ht="16.5" customHeight="1">
      <c r="A13" s="141">
        <v>42563</v>
      </c>
      <c r="B13" s="28" t="s">
        <v>59</v>
      </c>
      <c r="C13" s="39"/>
      <c r="D13" s="39">
        <v>120</v>
      </c>
      <c r="E13" s="9">
        <f t="shared" si="0"/>
        <v>396</v>
      </c>
    </row>
    <row r="14" spans="1:7" s="43" customFormat="1" ht="16.5" customHeight="1">
      <c r="A14" s="141">
        <v>42584</v>
      </c>
      <c r="B14" s="28" t="s">
        <v>59</v>
      </c>
      <c r="C14" s="39"/>
      <c r="D14" s="39">
        <v>24</v>
      </c>
      <c r="E14" s="9">
        <f t="shared" si="0"/>
        <v>420</v>
      </c>
    </row>
    <row r="15" spans="1:7" s="43" customFormat="1" ht="16.5" customHeight="1">
      <c r="A15" s="141">
        <v>42590</v>
      </c>
      <c r="B15" s="28" t="s">
        <v>59</v>
      </c>
      <c r="C15" s="39"/>
      <c r="D15" s="39">
        <v>12</v>
      </c>
      <c r="E15" s="9">
        <f t="shared" si="0"/>
        <v>432</v>
      </c>
    </row>
    <row r="16" spans="1:7" s="43" customFormat="1" ht="16.5" customHeight="1">
      <c r="A16" s="141">
        <v>42618</v>
      </c>
      <c r="B16" s="28" t="s">
        <v>59</v>
      </c>
      <c r="C16" s="39"/>
      <c r="D16" s="39">
        <v>72</v>
      </c>
      <c r="E16" s="9">
        <f t="shared" si="0"/>
        <v>504</v>
      </c>
    </row>
    <row r="17" spans="1:5" s="43" customFormat="1" ht="16.5" customHeight="1">
      <c r="A17" s="141">
        <v>42677</v>
      </c>
      <c r="B17" s="28" t="s">
        <v>59</v>
      </c>
      <c r="C17" s="39"/>
      <c r="D17" s="39">
        <v>12</v>
      </c>
      <c r="E17" s="9">
        <f t="shared" si="0"/>
        <v>516</v>
      </c>
    </row>
    <row r="18" spans="1:5" s="43" customFormat="1" ht="16.5" customHeight="1">
      <c r="A18" s="141">
        <v>42677</v>
      </c>
      <c r="B18" s="28" t="s">
        <v>59</v>
      </c>
      <c r="C18" s="39"/>
      <c r="D18" s="39">
        <v>84</v>
      </c>
      <c r="E18" s="9">
        <f>SUM(E17+D18-C18)</f>
        <v>600</v>
      </c>
    </row>
    <row r="19" spans="1:5" s="43" customFormat="1" ht="16.5" customHeight="1">
      <c r="A19" s="141">
        <v>42678</v>
      </c>
      <c r="B19" s="28" t="s">
        <v>59</v>
      </c>
      <c r="C19" s="39"/>
      <c r="D19" s="39">
        <v>60</v>
      </c>
      <c r="E19" s="9">
        <f>SUM(E18+D19-C19)</f>
        <v>660</v>
      </c>
    </row>
    <row r="20" spans="1:5" s="43" customFormat="1" ht="16.5" customHeight="1">
      <c r="A20" s="141">
        <v>42678</v>
      </c>
      <c r="B20" s="28" t="s">
        <v>59</v>
      </c>
      <c r="C20" s="39"/>
      <c r="D20" s="39">
        <f>168</f>
        <v>168</v>
      </c>
      <c r="E20" s="9">
        <f>SUM(E19+D20-C20)</f>
        <v>828</v>
      </c>
    </row>
    <row r="21" spans="1:5" s="43" customFormat="1" ht="16.5" customHeight="1">
      <c r="A21" s="141">
        <v>42678</v>
      </c>
      <c r="B21" s="28" t="s">
        <v>59</v>
      </c>
      <c r="C21" s="39"/>
      <c r="D21" s="39">
        <v>252</v>
      </c>
      <c r="E21" s="9">
        <f>SUM(E20+D21-C21)</f>
        <v>1080</v>
      </c>
    </row>
    <row r="22" spans="1:5" s="43" customFormat="1" ht="16.5" customHeight="1">
      <c r="A22" s="141">
        <v>42717</v>
      </c>
      <c r="B22" s="28" t="s">
        <v>59</v>
      </c>
      <c r="C22" s="39"/>
      <c r="D22" s="39">
        <v>84</v>
      </c>
      <c r="E22" s="9">
        <f t="shared" si="0"/>
        <v>1164</v>
      </c>
    </row>
    <row r="23" spans="1:5" s="43" customFormat="1" ht="16.5" customHeight="1">
      <c r="A23" s="141">
        <v>42717</v>
      </c>
      <c r="B23" s="28" t="s">
        <v>59</v>
      </c>
      <c r="C23" s="39"/>
      <c r="D23" s="39">
        <v>60</v>
      </c>
      <c r="E23" s="9">
        <f t="shared" si="0"/>
        <v>1224</v>
      </c>
    </row>
    <row r="24" spans="1:5" s="43" customFormat="1" ht="16.5" customHeight="1">
      <c r="A24" s="141">
        <v>42717</v>
      </c>
      <c r="B24" s="28" t="s">
        <v>59</v>
      </c>
      <c r="C24" s="39"/>
      <c r="D24" s="39">
        <v>12</v>
      </c>
      <c r="E24" s="9">
        <f t="shared" si="0"/>
        <v>1236</v>
      </c>
    </row>
    <row r="25" spans="1:5" s="43" customFormat="1" ht="16.5" customHeight="1">
      <c r="A25" s="141">
        <v>42720</v>
      </c>
      <c r="B25" s="28" t="s">
        <v>59</v>
      </c>
      <c r="C25" s="39"/>
      <c r="D25" s="39">
        <v>72</v>
      </c>
      <c r="E25" s="9">
        <f t="shared" si="0"/>
        <v>1308</v>
      </c>
    </row>
    <row r="26" spans="1:5" s="43" customFormat="1" ht="16.5" customHeight="1">
      <c r="A26" s="141">
        <v>42731</v>
      </c>
      <c r="B26" s="28" t="s">
        <v>59</v>
      </c>
      <c r="C26" s="39"/>
      <c r="D26" s="39">
        <v>36</v>
      </c>
      <c r="E26" s="9">
        <f t="shared" si="0"/>
        <v>1344</v>
      </c>
    </row>
    <row r="27" spans="1:5" s="43" customFormat="1" ht="16.5" customHeight="1">
      <c r="A27" s="143"/>
      <c r="B27" s="28"/>
      <c r="C27" s="39"/>
      <c r="D27" s="39"/>
      <c r="E27" s="9">
        <f t="shared" si="0"/>
        <v>1344</v>
      </c>
    </row>
    <row r="28" spans="1:5" s="43" customFormat="1" ht="16.5" customHeight="1">
      <c r="A28" s="143"/>
      <c r="B28" s="28"/>
      <c r="C28" s="9"/>
      <c r="D28" s="9"/>
      <c r="E28" s="9">
        <f t="shared" si="0"/>
        <v>1344</v>
      </c>
    </row>
    <row r="29" spans="1:5" s="43" customFormat="1" ht="16.5" customHeight="1">
      <c r="A29" s="141"/>
      <c r="B29" s="28"/>
      <c r="C29" s="39"/>
      <c r="D29" s="39"/>
      <c r="E29" s="9">
        <f t="shared" si="0"/>
        <v>1344</v>
      </c>
    </row>
    <row r="30" spans="1:5" s="43" customFormat="1" ht="16.5" customHeight="1">
      <c r="A30" s="141"/>
      <c r="B30" s="28"/>
      <c r="C30" s="39"/>
      <c r="D30" s="39"/>
      <c r="E30" s="9">
        <f t="shared" si="0"/>
        <v>1344</v>
      </c>
    </row>
    <row r="31" spans="1:5" s="43" customFormat="1" ht="16.5" customHeight="1">
      <c r="A31" s="143"/>
      <c r="B31" s="28"/>
      <c r="C31" s="9"/>
      <c r="D31" s="9"/>
      <c r="E31" s="9">
        <f t="shared" si="0"/>
        <v>1344</v>
      </c>
    </row>
    <row r="32" spans="1:5" s="43" customFormat="1" ht="16.5" customHeight="1">
      <c r="A32" s="143"/>
      <c r="B32" s="28"/>
      <c r="C32" s="9"/>
      <c r="D32" s="9"/>
      <c r="E32" s="9">
        <f t="shared" si="0"/>
        <v>1344</v>
      </c>
    </row>
    <row r="33" spans="1:5" s="43" customFormat="1" ht="16.5" customHeight="1">
      <c r="A33" s="143"/>
      <c r="B33" s="28"/>
      <c r="C33" s="9"/>
      <c r="D33" s="9"/>
      <c r="E33" s="9">
        <f t="shared" si="0"/>
        <v>1344</v>
      </c>
    </row>
    <row r="34" spans="1:5" s="43" customFormat="1" ht="16.5" customHeight="1">
      <c r="A34" s="143"/>
      <c r="B34" s="28"/>
      <c r="C34" s="9"/>
      <c r="D34" s="9"/>
      <c r="E34" s="9">
        <f t="shared" si="0"/>
        <v>1344</v>
      </c>
    </row>
    <row r="35" spans="1:5" s="43" customFormat="1" ht="16.5" customHeight="1">
      <c r="A35" s="143"/>
      <c r="B35" s="28"/>
      <c r="C35" s="9"/>
      <c r="D35" s="9"/>
      <c r="E35" s="9">
        <f t="shared" si="0"/>
        <v>1344</v>
      </c>
    </row>
    <row r="36" spans="1:5" s="43" customFormat="1" ht="16.5" customHeight="1">
      <c r="A36" s="143"/>
      <c r="B36" s="5"/>
      <c r="C36" s="9"/>
      <c r="D36" s="9"/>
      <c r="E36" s="9">
        <f t="shared" si="0"/>
        <v>1344</v>
      </c>
    </row>
    <row r="37" spans="1:5" s="43" customFormat="1" ht="16.5" customHeight="1">
      <c r="A37" s="143"/>
      <c r="B37" s="28"/>
      <c r="C37" s="9"/>
      <c r="D37" s="9"/>
      <c r="E37" s="9">
        <f t="shared" si="0"/>
        <v>1344</v>
      </c>
    </row>
    <row r="38" spans="1:5" s="43" customFormat="1" ht="16.5" customHeight="1">
      <c r="A38" s="143"/>
      <c r="B38" s="5"/>
      <c r="C38" s="9"/>
      <c r="D38" s="9"/>
      <c r="E38" s="9">
        <f t="shared" si="0"/>
        <v>1344</v>
      </c>
    </row>
    <row r="39" spans="1:5" s="43" customFormat="1" ht="16.5" customHeight="1">
      <c r="A39" s="143"/>
      <c r="B39" s="28"/>
      <c r="C39" s="9"/>
      <c r="D39" s="9"/>
      <c r="E39" s="9">
        <f>SUM(E38+D39-C39)</f>
        <v>1344</v>
      </c>
    </row>
    <row r="40" spans="1:5" s="43" customFormat="1" ht="16.5" customHeight="1">
      <c r="A40" s="143"/>
      <c r="B40" s="28"/>
      <c r="C40" s="9"/>
      <c r="D40" s="9"/>
      <c r="E40" s="9">
        <f t="shared" ref="E40:E41" si="1">SUM(E39+D40-C40)</f>
        <v>1344</v>
      </c>
    </row>
    <row r="41" spans="1:5" s="43" customFormat="1" ht="16.5" customHeight="1">
      <c r="A41" s="143"/>
      <c r="B41" s="28"/>
      <c r="C41" s="9"/>
      <c r="D41" s="9"/>
      <c r="E41" s="9">
        <f t="shared" si="1"/>
        <v>1344</v>
      </c>
    </row>
    <row r="42" spans="1:5" s="43" customFormat="1" ht="16.5" customHeight="1">
      <c r="A42" s="143"/>
      <c r="B42" s="28"/>
      <c r="C42" s="9"/>
      <c r="D42" s="9"/>
      <c r="E42" s="9">
        <f t="shared" si="0"/>
        <v>1344</v>
      </c>
    </row>
    <row r="43" spans="1:5" s="43" customFormat="1" ht="16.5" customHeight="1">
      <c r="A43" s="143"/>
      <c r="B43" s="5"/>
      <c r="C43" s="9"/>
      <c r="D43" s="9"/>
      <c r="E43" s="9">
        <f t="shared" si="0"/>
        <v>1344</v>
      </c>
    </row>
    <row r="44" spans="1:5" s="43" customFormat="1" ht="16.5" customHeight="1">
      <c r="A44" s="143"/>
      <c r="B44" s="28"/>
      <c r="C44" s="9"/>
      <c r="D44" s="9"/>
      <c r="E44" s="9">
        <f t="shared" si="0"/>
        <v>1344</v>
      </c>
    </row>
    <row r="45" spans="1:5" s="43" customFormat="1" ht="16.5" customHeight="1">
      <c r="A45" s="143"/>
      <c r="B45" s="5"/>
      <c r="C45" s="9"/>
      <c r="D45" s="9"/>
      <c r="E45" s="9">
        <f t="shared" si="0"/>
        <v>1344</v>
      </c>
    </row>
    <row r="46" spans="1:5" s="43" customFormat="1" ht="16.5" customHeight="1">
      <c r="A46" s="143"/>
      <c r="B46" s="28"/>
      <c r="C46" s="9"/>
      <c r="D46" s="9"/>
      <c r="E46" s="9">
        <f t="shared" si="0"/>
        <v>1344</v>
      </c>
    </row>
    <row r="47" spans="1:5" s="43" customFormat="1" ht="16.5" customHeight="1">
      <c r="A47" s="143"/>
      <c r="B47" s="28"/>
      <c r="C47" s="9"/>
      <c r="D47" s="9"/>
      <c r="E47" s="9">
        <f t="shared" si="0"/>
        <v>1344</v>
      </c>
    </row>
    <row r="48" spans="1:5" s="43" customFormat="1" ht="16.5" customHeight="1">
      <c r="A48" s="143"/>
      <c r="B48" s="28"/>
      <c r="C48" s="9"/>
      <c r="D48" s="9"/>
      <c r="E48" s="9">
        <f t="shared" si="0"/>
        <v>1344</v>
      </c>
    </row>
    <row r="49" spans="1:5" s="43" customFormat="1" ht="16.5" customHeight="1">
      <c r="A49" s="143"/>
      <c r="B49" s="28"/>
      <c r="C49" s="9"/>
      <c r="D49" s="9"/>
      <c r="E49" s="9">
        <f t="shared" si="0"/>
        <v>1344</v>
      </c>
    </row>
    <row r="50" spans="1:5" s="43" customFormat="1" ht="16.5" customHeight="1">
      <c r="A50" s="143"/>
      <c r="B50" s="28"/>
      <c r="C50" s="9"/>
      <c r="D50" s="9"/>
      <c r="E50" s="9">
        <f t="shared" si="0"/>
        <v>1344</v>
      </c>
    </row>
    <row r="51" spans="1:5" s="43" customFormat="1" ht="16.5" customHeight="1">
      <c r="A51" s="143"/>
      <c r="B51" s="5"/>
      <c r="C51" s="9"/>
      <c r="D51" s="9"/>
      <c r="E51" s="9">
        <f t="shared" si="0"/>
        <v>1344</v>
      </c>
    </row>
    <row r="52" spans="1:5" ht="16.5" customHeight="1">
      <c r="A52" s="143"/>
      <c r="B52" s="28"/>
      <c r="C52" s="8"/>
      <c r="D52" s="8"/>
      <c r="E52" s="9">
        <f t="shared" si="0"/>
        <v>1344</v>
      </c>
    </row>
    <row r="53" spans="1:5" ht="16.5" customHeight="1">
      <c r="A53" s="143"/>
      <c r="B53" s="28"/>
      <c r="C53" s="8"/>
      <c r="D53" s="8"/>
      <c r="E53" s="9">
        <f t="shared" si="0"/>
        <v>1344</v>
      </c>
    </row>
    <row r="54" spans="1:5" ht="16.5" customHeight="1">
      <c r="A54" s="143"/>
      <c r="B54" s="155"/>
      <c r="C54" s="8"/>
      <c r="D54" s="8"/>
      <c r="E54" s="9">
        <f t="shared" si="0"/>
        <v>1344</v>
      </c>
    </row>
    <row r="55" spans="1:5" ht="16.5" customHeight="1">
      <c r="A55" s="183" t="s">
        <v>13</v>
      </c>
      <c r="B55" s="184"/>
      <c r="C55" s="184"/>
      <c r="D55" s="185"/>
      <c r="E55" s="149">
        <f>SUM(E54+D55-C55)</f>
        <v>1344</v>
      </c>
    </row>
    <row r="58" spans="1:5">
      <c r="C58" s="150"/>
      <c r="D58" s="150"/>
      <c r="E58" s="150"/>
    </row>
  </sheetData>
  <sheetProtection algorithmName="SHA-512" hashValue="9c1vIg+fmE5VTzlkU8Fa8LuzbuzOht8kUEr6VgxMwWm1CtngHaVK9FQHCVnfI/gHkHdXVWKzpmpOcGO7aKbNEA==" saltValue="d9P45SerV0FIgGgXsy9FVw==" spinCount="100000" sheet="1" objects="1" scenarios="1"/>
  <sortState ref="A31:D33">
    <sortCondition ref="A31"/>
  </sortState>
  <mergeCells count="3">
    <mergeCell ref="A3:E3"/>
    <mergeCell ref="A6:D6"/>
    <mergeCell ref="A55:D55"/>
  </mergeCells>
  <phoneticPr fontId="0" type="noConversion"/>
  <pageMargins left="0.78740157499999996" right="0.78740157499999996" top="0.984251969" bottom="0.984251969" header="0.4921259845" footer="0.4921259845"/>
  <pageSetup paperSize="9" scale="92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4"/>
  <sheetViews>
    <sheetView view="pageBreakPreview" zoomScaleNormal="100" zoomScaleSheetLayoutView="100" workbookViewId="0">
      <selection activeCell="A3" sqref="A3:E3"/>
    </sheetView>
  </sheetViews>
  <sheetFormatPr baseColWidth="10" defaultColWidth="11.44140625" defaultRowHeight="13.2"/>
  <cols>
    <col min="1" max="1" width="12.6640625" style="136" customWidth="1"/>
    <col min="2" max="2" width="43.5546875" style="136" customWidth="1"/>
    <col min="3" max="3" width="9.6640625" style="136" bestFit="1" customWidth="1"/>
    <col min="4" max="5" width="13" style="136" customWidth="1"/>
    <col min="6" max="16384" width="11.44140625" style="136"/>
  </cols>
  <sheetData>
    <row r="2" spans="1:7" ht="7.5" customHeight="1"/>
    <row r="3" spans="1:7" ht="31.5" customHeight="1">
      <c r="A3" s="178" t="s">
        <v>52</v>
      </c>
      <c r="B3" s="179"/>
      <c r="C3" s="179"/>
      <c r="D3" s="179"/>
      <c r="E3" s="179"/>
    </row>
    <row r="4" spans="1:7" ht="13.8" thickBot="1"/>
    <row r="5" spans="1:7" ht="16.5" customHeight="1" thickBot="1">
      <c r="A5" s="137" t="s">
        <v>1</v>
      </c>
      <c r="B5" s="137" t="s">
        <v>2</v>
      </c>
      <c r="C5" s="138" t="s">
        <v>5</v>
      </c>
      <c r="D5" s="138" t="s">
        <v>3</v>
      </c>
      <c r="E5" s="138" t="s">
        <v>4</v>
      </c>
      <c r="G5" s="139"/>
    </row>
    <row r="6" spans="1:7" ht="16.5" customHeight="1">
      <c r="A6" s="180" t="s">
        <v>7</v>
      </c>
      <c r="B6" s="181"/>
      <c r="C6" s="181"/>
      <c r="D6" s="182"/>
      <c r="E6" s="140">
        <v>0</v>
      </c>
      <c r="G6" s="139"/>
    </row>
    <row r="7" spans="1:7" ht="16.5" customHeight="1">
      <c r="A7" s="141">
        <v>42714</v>
      </c>
      <c r="B7" s="5" t="s">
        <v>131</v>
      </c>
      <c r="C7" s="39">
        <v>72</v>
      </c>
      <c r="D7" s="9"/>
      <c r="E7" s="8">
        <f>SUM(E6+D7-C7)</f>
        <v>-72</v>
      </c>
    </row>
    <row r="8" spans="1:7" ht="16.5" customHeight="1">
      <c r="A8" s="141">
        <v>42715</v>
      </c>
      <c r="B8" s="5" t="s">
        <v>133</v>
      </c>
      <c r="C8" s="39">
        <v>75</v>
      </c>
      <c r="D8" s="9"/>
      <c r="E8" s="8">
        <f t="shared" ref="E8:E24" si="0">SUM(E7+D8-C8)</f>
        <v>-147</v>
      </c>
    </row>
    <row r="9" spans="1:7" ht="16.5" customHeight="1">
      <c r="A9" s="143">
        <v>42718</v>
      </c>
      <c r="B9" s="28" t="s">
        <v>135</v>
      </c>
      <c r="C9" s="9">
        <v>51</v>
      </c>
      <c r="D9" s="9"/>
      <c r="E9" s="8">
        <f t="shared" si="0"/>
        <v>-198</v>
      </c>
    </row>
    <row r="10" spans="1:7" ht="16.5" customHeight="1">
      <c r="A10" s="143">
        <v>42718</v>
      </c>
      <c r="B10" s="28" t="s">
        <v>136</v>
      </c>
      <c r="C10" s="9">
        <v>500</v>
      </c>
      <c r="D10" s="9"/>
      <c r="E10" s="8">
        <f t="shared" si="0"/>
        <v>-698</v>
      </c>
    </row>
    <row r="11" spans="1:7" ht="16.5" customHeight="1">
      <c r="A11" s="143">
        <v>42720</v>
      </c>
      <c r="B11" s="28" t="s">
        <v>143</v>
      </c>
      <c r="C11" s="9">
        <v>280</v>
      </c>
      <c r="D11" s="9"/>
      <c r="E11" s="8">
        <f t="shared" si="0"/>
        <v>-978</v>
      </c>
    </row>
    <row r="12" spans="1:7" ht="16.5" customHeight="1">
      <c r="A12" s="143"/>
      <c r="B12" s="5"/>
      <c r="C12" s="9"/>
      <c r="D12" s="9"/>
      <c r="E12" s="8">
        <f t="shared" si="0"/>
        <v>-978</v>
      </c>
    </row>
    <row r="13" spans="1:7" ht="16.5" customHeight="1">
      <c r="A13" s="143"/>
      <c r="B13" s="5"/>
      <c r="C13" s="9"/>
      <c r="D13" s="9"/>
      <c r="E13" s="8">
        <f t="shared" si="0"/>
        <v>-978</v>
      </c>
    </row>
    <row r="14" spans="1:7" ht="16.5" customHeight="1">
      <c r="A14" s="143"/>
      <c r="B14" s="5"/>
      <c r="C14" s="9"/>
      <c r="D14" s="9"/>
      <c r="E14" s="8">
        <f t="shared" si="0"/>
        <v>-978</v>
      </c>
    </row>
    <row r="15" spans="1:7" ht="16.5" customHeight="1">
      <c r="A15" s="143"/>
      <c r="B15" s="5"/>
      <c r="C15" s="9"/>
      <c r="D15" s="9"/>
      <c r="E15" s="8">
        <f t="shared" si="0"/>
        <v>-978</v>
      </c>
    </row>
    <row r="16" spans="1:7" ht="16.5" customHeight="1">
      <c r="A16" s="143"/>
      <c r="B16" s="5"/>
      <c r="C16" s="9"/>
      <c r="D16" s="9"/>
      <c r="E16" s="8">
        <f t="shared" si="0"/>
        <v>-978</v>
      </c>
    </row>
    <row r="17" spans="1:5" ht="16.5" customHeight="1">
      <c r="A17" s="143"/>
      <c r="B17" s="5"/>
      <c r="C17" s="9"/>
      <c r="D17" s="9"/>
      <c r="E17" s="8">
        <f t="shared" si="0"/>
        <v>-978</v>
      </c>
    </row>
    <row r="18" spans="1:5" ht="16.5" customHeight="1">
      <c r="A18" s="27"/>
      <c r="B18" s="28"/>
      <c r="C18" s="9"/>
      <c r="D18" s="9"/>
      <c r="E18" s="8">
        <f t="shared" si="0"/>
        <v>-978</v>
      </c>
    </row>
    <row r="19" spans="1:5" ht="16.5" customHeight="1">
      <c r="A19" s="143"/>
      <c r="B19" s="5"/>
      <c r="C19" s="9"/>
      <c r="D19" s="9"/>
      <c r="E19" s="8">
        <f>SUM(E18+D19-C19)</f>
        <v>-978</v>
      </c>
    </row>
    <row r="20" spans="1:5" ht="16.5" customHeight="1">
      <c r="A20" s="143"/>
      <c r="B20" s="5"/>
      <c r="C20" s="9"/>
      <c r="D20" s="9"/>
      <c r="E20" s="8">
        <f t="shared" si="0"/>
        <v>-978</v>
      </c>
    </row>
    <row r="21" spans="1:5" ht="16.5" customHeight="1">
      <c r="A21" s="143"/>
      <c r="B21" s="5"/>
      <c r="C21" s="9"/>
      <c r="D21" s="9"/>
      <c r="E21" s="8">
        <f t="shared" si="0"/>
        <v>-978</v>
      </c>
    </row>
    <row r="22" spans="1:5" ht="16.5" customHeight="1">
      <c r="A22" s="143"/>
      <c r="B22" s="5"/>
      <c r="C22" s="9"/>
      <c r="D22" s="9"/>
      <c r="E22" s="8">
        <f t="shared" si="0"/>
        <v>-978</v>
      </c>
    </row>
    <row r="23" spans="1:5" ht="16.5" customHeight="1">
      <c r="A23" s="143"/>
      <c r="B23" s="5"/>
      <c r="C23" s="9"/>
      <c r="D23" s="9"/>
      <c r="E23" s="8">
        <f t="shared" si="0"/>
        <v>-978</v>
      </c>
    </row>
    <row r="24" spans="1:5" ht="16.5" customHeight="1">
      <c r="A24" s="183" t="s">
        <v>13</v>
      </c>
      <c r="B24" s="184"/>
      <c r="C24" s="184"/>
      <c r="D24" s="185"/>
      <c r="E24" s="149">
        <f t="shared" si="0"/>
        <v>-978</v>
      </c>
    </row>
  </sheetData>
  <sheetProtection algorithmName="SHA-512" hashValue="n+YNjin6bHoSeAZAWg8pVhijsI9nmKE+fdPOKuLpjusbwWuZTAKBN7uHnENU1/WPU1jytTPQos3l35jzskt9YA==" saltValue="f208k2T6cHCOWqDARO/fqA==" spinCount="100000" sheet="1" objects="1" scenarios="1"/>
  <mergeCells count="3">
    <mergeCell ref="A3:E3"/>
    <mergeCell ref="A6:D6"/>
    <mergeCell ref="A24:D24"/>
  </mergeCells>
  <phoneticPr fontId="0" type="noConversion"/>
  <pageMargins left="0.78740157499999996" right="0.78740157499999996" top="0.984251969" bottom="0.984251969" header="0.4921259845" footer="0.4921259845"/>
  <pageSetup paperSize="9" scale="92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2"/>
  <sheetViews>
    <sheetView view="pageBreakPreview" zoomScaleNormal="100" workbookViewId="0">
      <selection activeCell="A3" sqref="A3:E3"/>
    </sheetView>
  </sheetViews>
  <sheetFormatPr baseColWidth="10" defaultColWidth="11.44140625" defaultRowHeight="13.2"/>
  <cols>
    <col min="1" max="1" width="10.109375" style="136" customWidth="1"/>
    <col min="2" max="2" width="41.6640625" style="136" customWidth="1"/>
    <col min="3" max="4" width="13" style="136" customWidth="1"/>
    <col min="5" max="5" width="14.109375" style="136" customWidth="1"/>
    <col min="6" max="16384" width="11.44140625" style="136"/>
  </cols>
  <sheetData>
    <row r="2" spans="1:7" ht="7.5" customHeight="1"/>
    <row r="3" spans="1:7" ht="31.5" customHeight="1">
      <c r="A3" s="178" t="s">
        <v>6</v>
      </c>
      <c r="B3" s="179"/>
      <c r="C3" s="179"/>
      <c r="D3" s="179"/>
      <c r="E3" s="179"/>
    </row>
    <row r="4" spans="1:7" ht="13.8" thickBot="1"/>
    <row r="5" spans="1:7" ht="16.5" customHeight="1" thickBot="1">
      <c r="A5" s="137" t="s">
        <v>1</v>
      </c>
      <c r="B5" s="137" t="s">
        <v>2</v>
      </c>
      <c r="C5" s="138" t="s">
        <v>5</v>
      </c>
      <c r="D5" s="138" t="s">
        <v>3</v>
      </c>
      <c r="E5" s="138" t="s">
        <v>4</v>
      </c>
      <c r="G5" s="139"/>
    </row>
    <row r="6" spans="1:7" ht="16.5" customHeight="1">
      <c r="A6" s="180" t="s">
        <v>8</v>
      </c>
      <c r="B6" s="181"/>
      <c r="C6" s="181"/>
      <c r="D6" s="182"/>
      <c r="E6" s="140">
        <v>0</v>
      </c>
      <c r="G6" s="139"/>
    </row>
    <row r="7" spans="1:7" ht="16.5" customHeight="1">
      <c r="A7" s="148"/>
      <c r="B7" s="28"/>
      <c r="C7" s="8"/>
      <c r="D7" s="8"/>
      <c r="E7" s="8">
        <f>SUM(+D7-C7)</f>
        <v>0</v>
      </c>
    </row>
    <row r="8" spans="1:7" ht="16.5" customHeight="1">
      <c r="A8" s="143"/>
      <c r="B8" s="28"/>
      <c r="C8" s="144"/>
      <c r="D8" s="8"/>
      <c r="E8" s="8">
        <f>SUM(E7+D8-C8)</f>
        <v>0</v>
      </c>
    </row>
    <row r="9" spans="1:7" ht="16.5" customHeight="1">
      <c r="A9" s="148"/>
      <c r="B9" s="28"/>
      <c r="C9" s="8"/>
      <c r="D9" s="8"/>
      <c r="E9" s="8">
        <f>SUM(E8+D9-C9)</f>
        <v>0</v>
      </c>
    </row>
    <row r="10" spans="1:7" ht="16.5" customHeight="1">
      <c r="A10" s="148"/>
      <c r="B10" s="5"/>
      <c r="C10" s="8"/>
      <c r="D10" s="8"/>
      <c r="E10" s="8">
        <f>SUM(E9+D10-C10)</f>
        <v>0</v>
      </c>
    </row>
    <row r="11" spans="1:7" ht="16.5" customHeight="1">
      <c r="A11" s="148"/>
      <c r="B11" s="146"/>
      <c r="C11" s="8"/>
      <c r="D11" s="8"/>
      <c r="E11" s="8">
        <f>SUM(E10+D11-C11)</f>
        <v>0</v>
      </c>
    </row>
    <row r="12" spans="1:7" ht="16.5" customHeight="1">
      <c r="A12" s="183" t="s">
        <v>13</v>
      </c>
      <c r="B12" s="184"/>
      <c r="C12" s="184"/>
      <c r="D12" s="185"/>
      <c r="E12" s="149">
        <f>SUM(E11+D12-C12)</f>
        <v>0</v>
      </c>
    </row>
  </sheetData>
  <sheetProtection algorithmName="SHA-512" hashValue="nxnkaqqV0uxX4AsCF3z0nqaUalPQkoDYDteeS/EwV40G6VcKOlqAqpBpFNAcbfw8az8M/ScvtjfsJT8+N7QrCQ==" saltValue="VYjVfTZaRn7NmBLeMoqKnQ==" spinCount="100000" sheet="1" objects="1" scenarios="1"/>
  <mergeCells count="3">
    <mergeCell ref="A3:E3"/>
    <mergeCell ref="A6:D6"/>
    <mergeCell ref="A12:D12"/>
  </mergeCells>
  <phoneticPr fontId="0" type="noConversion"/>
  <pageMargins left="0.78740157499999996" right="0.78740157499999996" top="0.984251969" bottom="0.984251969" header="0.4921259845" footer="0.4921259845"/>
  <pageSetup paperSize="9" scale="92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5"/>
  <sheetViews>
    <sheetView zoomScaleNormal="100" zoomScaleSheetLayoutView="100" workbookViewId="0">
      <selection activeCell="A3" sqref="A3:E3"/>
    </sheetView>
  </sheetViews>
  <sheetFormatPr baseColWidth="10" defaultColWidth="11.44140625" defaultRowHeight="13.2"/>
  <cols>
    <col min="1" max="1" width="10.88671875" style="43" customWidth="1"/>
    <col min="2" max="2" width="41.88671875" style="136" customWidth="1"/>
    <col min="3" max="3" width="11.5546875" style="136" customWidth="1"/>
    <col min="4" max="4" width="10.88671875" style="136" customWidth="1"/>
    <col min="5" max="5" width="13" style="136" customWidth="1"/>
    <col min="6" max="16384" width="11.44140625" style="136"/>
  </cols>
  <sheetData>
    <row r="2" spans="1:7" ht="7.5" customHeight="1"/>
    <row r="3" spans="1:7" ht="31.5" customHeight="1">
      <c r="A3" s="178" t="s">
        <v>15</v>
      </c>
      <c r="B3" s="179"/>
      <c r="C3" s="179"/>
      <c r="D3" s="179"/>
      <c r="E3" s="179"/>
    </row>
    <row r="4" spans="1:7" ht="13.8" thickBot="1"/>
    <row r="5" spans="1:7" ht="16.5" customHeight="1" thickBot="1">
      <c r="A5" s="151" t="s">
        <v>1</v>
      </c>
      <c r="B5" s="137" t="s">
        <v>2</v>
      </c>
      <c r="C5" s="138" t="s">
        <v>5</v>
      </c>
      <c r="D5" s="138" t="s">
        <v>3</v>
      </c>
      <c r="E5" s="138" t="s">
        <v>4</v>
      </c>
      <c r="G5" s="139"/>
    </row>
    <row r="6" spans="1:7" ht="16.5" customHeight="1">
      <c r="A6" s="180" t="s">
        <v>8</v>
      </c>
      <c r="B6" s="181"/>
      <c r="C6" s="181"/>
      <c r="D6" s="182"/>
      <c r="E6" s="152">
        <v>0</v>
      </c>
      <c r="G6" s="139"/>
    </row>
    <row r="7" spans="1:7" ht="16.5" customHeight="1">
      <c r="A7" s="143">
        <v>42608</v>
      </c>
      <c r="B7" s="146" t="s">
        <v>96</v>
      </c>
      <c r="C7" s="153"/>
      <c r="D7" s="154">
        <v>2000</v>
      </c>
      <c r="E7" s="8">
        <f>SUM(E6+D7-C7)</f>
        <v>2000</v>
      </c>
      <c r="G7" s="139"/>
    </row>
    <row r="8" spans="1:7" ht="16.5" customHeight="1">
      <c r="A8" s="143">
        <v>42663</v>
      </c>
      <c r="B8" s="146" t="s">
        <v>96</v>
      </c>
      <c r="C8" s="153"/>
      <c r="D8" s="154">
        <v>2000</v>
      </c>
      <c r="E8" s="8">
        <f t="shared" ref="E8:E15" si="0">SUM(E7+D8-C8)</f>
        <v>4000</v>
      </c>
    </row>
    <row r="9" spans="1:7" ht="16.5" customHeight="1">
      <c r="A9" s="143">
        <v>42678</v>
      </c>
      <c r="B9" s="146" t="s">
        <v>96</v>
      </c>
      <c r="C9" s="153"/>
      <c r="D9" s="154">
        <v>2000</v>
      </c>
      <c r="E9" s="8">
        <f t="shared" si="0"/>
        <v>6000</v>
      </c>
    </row>
    <row r="10" spans="1:7" ht="16.5" customHeight="1">
      <c r="A10" s="143"/>
      <c r="B10" s="146"/>
      <c r="C10" s="8"/>
      <c r="D10" s="154"/>
      <c r="E10" s="8">
        <f t="shared" si="0"/>
        <v>6000</v>
      </c>
    </row>
    <row r="11" spans="1:7" ht="16.5" customHeight="1">
      <c r="A11" s="143"/>
      <c r="B11" s="146"/>
      <c r="C11" s="8"/>
      <c r="D11" s="154"/>
      <c r="E11" s="8">
        <f t="shared" si="0"/>
        <v>6000</v>
      </c>
    </row>
    <row r="12" spans="1:7" ht="16.5" customHeight="1">
      <c r="A12" s="143"/>
      <c r="B12" s="146"/>
      <c r="C12" s="8"/>
      <c r="D12" s="154"/>
      <c r="E12" s="8">
        <f t="shared" si="0"/>
        <v>6000</v>
      </c>
    </row>
    <row r="13" spans="1:7" ht="16.5" customHeight="1">
      <c r="A13" s="143"/>
      <c r="B13" s="155"/>
      <c r="C13" s="8"/>
      <c r="D13" s="8"/>
      <c r="E13" s="8">
        <f t="shared" si="0"/>
        <v>6000</v>
      </c>
    </row>
    <row r="14" spans="1:7" ht="16.5" customHeight="1">
      <c r="A14" s="143"/>
      <c r="B14" s="155"/>
      <c r="C14" s="8"/>
      <c r="D14" s="8"/>
      <c r="E14" s="8">
        <f t="shared" si="0"/>
        <v>6000</v>
      </c>
    </row>
    <row r="15" spans="1:7" ht="16.5" customHeight="1">
      <c r="A15" s="183"/>
      <c r="B15" s="184"/>
      <c r="C15" s="184"/>
      <c r="D15" s="185"/>
      <c r="E15" s="156">
        <f t="shared" si="0"/>
        <v>6000</v>
      </c>
    </row>
  </sheetData>
  <sheetProtection algorithmName="SHA-512" hashValue="d3tmRxmwwVarMOJGZhmgK7mmpxDPyKvEZ5l+yE67xL87rZ1ibZ33gPxKr9mT9v8gRqP+l9mkYceHQofCv48zAw==" saltValue="ktD3vKvY2EM6g4a3UDeYsg==" spinCount="100000" sheet="1" objects="1" scenarios="1"/>
  <mergeCells count="3">
    <mergeCell ref="A3:E3"/>
    <mergeCell ref="A6:D6"/>
    <mergeCell ref="A15:D15"/>
  </mergeCells>
  <phoneticPr fontId="0" type="noConversion"/>
  <pageMargins left="0.78740157499999996" right="0.78740157499999996" top="0.984251969" bottom="0.984251969" header="0.4921259845" footer="0.4921259845"/>
  <pageSetup paperSize="9" scale="98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3"/>
  <sheetViews>
    <sheetView view="pageBreakPreview" zoomScaleNormal="100" workbookViewId="0">
      <selection sqref="A1:E1"/>
    </sheetView>
  </sheetViews>
  <sheetFormatPr baseColWidth="10" defaultColWidth="11.44140625" defaultRowHeight="13.2"/>
  <cols>
    <col min="1" max="1" width="11.6640625" style="136" customWidth="1"/>
    <col min="2" max="2" width="47.33203125" style="136" customWidth="1"/>
    <col min="3" max="3" width="9.5546875" style="136" customWidth="1"/>
    <col min="4" max="4" width="10" style="136" customWidth="1"/>
    <col min="5" max="5" width="11.109375" style="136" customWidth="1"/>
    <col min="6" max="16384" width="11.44140625" style="136"/>
  </cols>
  <sheetData>
    <row r="1" spans="1:7" ht="25.5" customHeight="1">
      <c r="A1" s="178" t="s">
        <v>14</v>
      </c>
      <c r="B1" s="179"/>
      <c r="C1" s="179"/>
      <c r="D1" s="179"/>
      <c r="E1" s="179"/>
    </row>
    <row r="2" spans="1:7" ht="13.8" thickBot="1"/>
    <row r="3" spans="1:7" ht="16.5" customHeight="1" thickBot="1">
      <c r="A3" s="137" t="s">
        <v>1</v>
      </c>
      <c r="B3" s="137" t="s">
        <v>2</v>
      </c>
      <c r="C3" s="138" t="s">
        <v>5</v>
      </c>
      <c r="D3" s="138" t="s">
        <v>3</v>
      </c>
      <c r="E3" s="138" t="s">
        <v>4</v>
      </c>
      <c r="G3" s="139"/>
    </row>
    <row r="4" spans="1:7" ht="16.5" customHeight="1">
      <c r="A4" s="180" t="s">
        <v>8</v>
      </c>
      <c r="B4" s="181"/>
      <c r="C4" s="181"/>
      <c r="D4" s="182"/>
      <c r="E4" s="140">
        <v>0</v>
      </c>
      <c r="G4" s="139"/>
    </row>
    <row r="5" spans="1:7" ht="16.5" customHeight="1">
      <c r="A5" s="141">
        <v>42414</v>
      </c>
      <c r="B5" s="28" t="s">
        <v>90</v>
      </c>
      <c r="C5" s="39">
        <v>51</v>
      </c>
      <c r="D5" s="9"/>
      <c r="E5" s="8">
        <f>SUM(E4+D5-C5)</f>
        <v>-51</v>
      </c>
    </row>
    <row r="6" spans="1:7" ht="16.5" customHeight="1">
      <c r="A6" s="141">
        <v>42447</v>
      </c>
      <c r="B6" s="5" t="s">
        <v>85</v>
      </c>
      <c r="C6" s="39">
        <v>162</v>
      </c>
      <c r="D6" s="9"/>
      <c r="E6" s="8">
        <f>SUM(E5+D6-C6)</f>
        <v>-213</v>
      </c>
    </row>
    <row r="7" spans="1:7" ht="16.5" customHeight="1">
      <c r="A7" s="141">
        <v>42471</v>
      </c>
      <c r="B7" s="28" t="s">
        <v>90</v>
      </c>
      <c r="C7" s="39">
        <v>68.349999999999994</v>
      </c>
      <c r="D7" s="9"/>
      <c r="E7" s="8">
        <f t="shared" ref="E7:E36" si="0">SUM(E6+D7-C7)</f>
        <v>-281.35000000000002</v>
      </c>
    </row>
    <row r="8" spans="1:7" ht="16.5" customHeight="1">
      <c r="A8" s="27">
        <v>42613</v>
      </c>
      <c r="B8" s="28" t="s">
        <v>100</v>
      </c>
      <c r="C8" s="142">
        <v>362.5</v>
      </c>
      <c r="D8" s="9"/>
      <c r="E8" s="8">
        <f t="shared" si="0"/>
        <v>-643.85</v>
      </c>
    </row>
    <row r="9" spans="1:7" ht="16.5" customHeight="1">
      <c r="A9" s="27">
        <v>42625</v>
      </c>
      <c r="B9" s="28" t="s">
        <v>101</v>
      </c>
      <c r="C9" s="142">
        <v>1022</v>
      </c>
      <c r="D9" s="9"/>
      <c r="E9" s="8">
        <f t="shared" si="0"/>
        <v>-1665.85</v>
      </c>
    </row>
    <row r="10" spans="1:7" ht="16.5" customHeight="1">
      <c r="A10" s="141">
        <v>42677</v>
      </c>
      <c r="B10" s="28" t="s">
        <v>105</v>
      </c>
      <c r="C10" s="142">
        <v>337.2</v>
      </c>
      <c r="D10" s="9"/>
      <c r="E10" s="8">
        <f t="shared" si="0"/>
        <v>-2003.05</v>
      </c>
    </row>
    <row r="11" spans="1:7" ht="16.5" customHeight="1">
      <c r="A11" s="141">
        <v>42677</v>
      </c>
      <c r="B11" s="28" t="s">
        <v>107</v>
      </c>
      <c r="C11" s="142">
        <v>200</v>
      </c>
      <c r="D11" s="9"/>
      <c r="E11" s="8">
        <f t="shared" si="0"/>
        <v>-2203.0500000000002</v>
      </c>
    </row>
    <row r="12" spans="1:7" ht="16.5" customHeight="1">
      <c r="A12" s="143">
        <v>42677</v>
      </c>
      <c r="B12" s="28" t="s">
        <v>110</v>
      </c>
      <c r="C12" s="39">
        <v>289.8</v>
      </c>
      <c r="D12" s="9"/>
      <c r="E12" s="8">
        <f t="shared" si="0"/>
        <v>-2492.8500000000004</v>
      </c>
    </row>
    <row r="13" spans="1:7" ht="16.5" customHeight="1">
      <c r="A13" s="143">
        <v>42677</v>
      </c>
      <c r="B13" s="28" t="s">
        <v>112</v>
      </c>
      <c r="C13" s="39">
        <v>204.05</v>
      </c>
      <c r="D13" s="9"/>
      <c r="E13" s="8">
        <f t="shared" si="0"/>
        <v>-2696.9000000000005</v>
      </c>
    </row>
    <row r="14" spans="1:7" ht="16.5" customHeight="1">
      <c r="A14" s="141">
        <v>42677</v>
      </c>
      <c r="B14" s="28" t="s">
        <v>90</v>
      </c>
      <c r="C14" s="39">
        <v>705.1</v>
      </c>
      <c r="D14" s="9"/>
      <c r="E14" s="8">
        <f t="shared" si="0"/>
        <v>-3402.0000000000005</v>
      </c>
    </row>
    <row r="15" spans="1:7" ht="16.5" customHeight="1">
      <c r="A15" s="141">
        <v>42677</v>
      </c>
      <c r="B15" s="5" t="s">
        <v>115</v>
      </c>
      <c r="C15" s="39">
        <v>1116</v>
      </c>
      <c r="D15" s="9"/>
      <c r="E15" s="8">
        <f t="shared" si="0"/>
        <v>-4518</v>
      </c>
    </row>
    <row r="16" spans="1:7" ht="16.5" customHeight="1">
      <c r="A16" s="141">
        <v>42681</v>
      </c>
      <c r="B16" s="5" t="s">
        <v>121</v>
      </c>
      <c r="C16" s="39">
        <v>75</v>
      </c>
      <c r="D16" s="144"/>
      <c r="E16" s="8">
        <f t="shared" si="0"/>
        <v>-4593</v>
      </c>
    </row>
    <row r="17" spans="1:5" ht="16.5" customHeight="1">
      <c r="A17" s="141">
        <v>42713</v>
      </c>
      <c r="B17" s="5" t="s">
        <v>115</v>
      </c>
      <c r="C17" s="39">
        <v>216</v>
      </c>
      <c r="D17" s="144"/>
      <c r="E17" s="8">
        <f t="shared" si="0"/>
        <v>-4809</v>
      </c>
    </row>
    <row r="18" spans="1:5" ht="16.5" customHeight="1">
      <c r="A18" s="141">
        <v>42718</v>
      </c>
      <c r="B18" s="28" t="s">
        <v>137</v>
      </c>
      <c r="C18" s="39">
        <v>82.5</v>
      </c>
      <c r="D18" s="144"/>
      <c r="E18" s="8">
        <f t="shared" si="0"/>
        <v>-4891.5</v>
      </c>
    </row>
    <row r="19" spans="1:5" ht="16.5" customHeight="1">
      <c r="A19" s="141">
        <v>42718</v>
      </c>
      <c r="B19" s="28" t="s">
        <v>139</v>
      </c>
      <c r="C19" s="39">
        <v>450.4</v>
      </c>
      <c r="D19" s="144"/>
      <c r="E19" s="8">
        <f t="shared" si="0"/>
        <v>-5341.9</v>
      </c>
    </row>
    <row r="20" spans="1:5" ht="16.5" customHeight="1">
      <c r="A20" s="27">
        <v>42735</v>
      </c>
      <c r="B20" s="28" t="s">
        <v>149</v>
      </c>
      <c r="C20" s="145">
        <v>0.45</v>
      </c>
      <c r="D20" s="144"/>
      <c r="E20" s="8">
        <f t="shared" si="0"/>
        <v>-5342.3499999999995</v>
      </c>
    </row>
    <row r="21" spans="1:5" ht="16.5" customHeight="1">
      <c r="A21" s="141"/>
      <c r="B21" s="28"/>
      <c r="C21" s="145"/>
      <c r="D21" s="144"/>
      <c r="E21" s="8">
        <f t="shared" si="0"/>
        <v>-5342.3499999999995</v>
      </c>
    </row>
    <row r="22" spans="1:5" ht="16.5" customHeight="1">
      <c r="A22" s="143"/>
      <c r="B22" s="5"/>
      <c r="C22" s="144"/>
      <c r="D22" s="144"/>
      <c r="E22" s="8">
        <f t="shared" si="0"/>
        <v>-5342.3499999999995</v>
      </c>
    </row>
    <row r="23" spans="1:5" ht="16.5" customHeight="1">
      <c r="A23" s="143"/>
      <c r="B23" s="28"/>
      <c r="C23" s="144"/>
      <c r="D23" s="144"/>
      <c r="E23" s="8">
        <f t="shared" si="0"/>
        <v>-5342.3499999999995</v>
      </c>
    </row>
    <row r="24" spans="1:5" ht="16.5" customHeight="1">
      <c r="A24" s="143"/>
      <c r="B24" s="28"/>
      <c r="C24" s="145"/>
      <c r="D24" s="144"/>
      <c r="E24" s="8">
        <f t="shared" si="0"/>
        <v>-5342.3499999999995</v>
      </c>
    </row>
    <row r="25" spans="1:5" ht="16.5" customHeight="1">
      <c r="A25" s="143"/>
      <c r="B25" s="28"/>
      <c r="C25" s="144"/>
      <c r="D25" s="144"/>
      <c r="E25" s="8">
        <f t="shared" si="0"/>
        <v>-5342.3499999999995</v>
      </c>
    </row>
    <row r="26" spans="1:5" ht="16.5" customHeight="1">
      <c r="A26" s="143"/>
      <c r="B26" s="28"/>
      <c r="C26" s="144"/>
      <c r="D26" s="144"/>
      <c r="E26" s="8">
        <f t="shared" si="0"/>
        <v>-5342.3499999999995</v>
      </c>
    </row>
    <row r="27" spans="1:5" ht="16.5" customHeight="1">
      <c r="A27" s="141"/>
      <c r="B27" s="28"/>
      <c r="C27" s="145"/>
      <c r="D27" s="144"/>
      <c r="E27" s="8">
        <f t="shared" si="0"/>
        <v>-5342.3499999999995</v>
      </c>
    </row>
    <row r="28" spans="1:5" ht="16.5" customHeight="1">
      <c r="A28" s="141"/>
      <c r="B28" s="28"/>
      <c r="C28" s="145"/>
      <c r="D28" s="144"/>
      <c r="E28" s="8">
        <f t="shared" si="0"/>
        <v>-5342.3499999999995</v>
      </c>
    </row>
    <row r="29" spans="1:5" ht="16.5" customHeight="1">
      <c r="A29" s="141"/>
      <c r="B29" s="5"/>
      <c r="C29" s="145"/>
      <c r="D29" s="144"/>
      <c r="E29" s="8">
        <f t="shared" si="0"/>
        <v>-5342.3499999999995</v>
      </c>
    </row>
    <row r="30" spans="1:5" ht="16.5" customHeight="1">
      <c r="A30" s="141"/>
      <c r="B30" s="5"/>
      <c r="C30" s="144"/>
      <c r="D30" s="144"/>
      <c r="E30" s="8">
        <f t="shared" si="0"/>
        <v>-5342.3499999999995</v>
      </c>
    </row>
    <row r="31" spans="1:5" ht="16.5" customHeight="1">
      <c r="A31" s="173"/>
      <c r="B31" s="28"/>
      <c r="C31" s="9"/>
      <c r="D31" s="144"/>
      <c r="E31" s="8">
        <f t="shared" si="0"/>
        <v>-5342.3499999999995</v>
      </c>
    </row>
    <row r="32" spans="1:5" ht="16.5" customHeight="1">
      <c r="A32" s="173"/>
      <c r="B32" s="31"/>
      <c r="C32" s="30"/>
      <c r="D32" s="144"/>
      <c r="E32" s="8">
        <f t="shared" si="0"/>
        <v>-5342.3499999999995</v>
      </c>
    </row>
    <row r="33" spans="1:5" ht="16.5" customHeight="1">
      <c r="A33" s="173"/>
      <c r="B33" s="31"/>
      <c r="C33" s="30"/>
      <c r="D33" s="144"/>
      <c r="E33" s="8">
        <f t="shared" si="0"/>
        <v>-5342.3499999999995</v>
      </c>
    </row>
    <row r="34" spans="1:5" ht="16.5" customHeight="1">
      <c r="A34" s="143"/>
      <c r="B34" s="28"/>
      <c r="C34" s="144"/>
      <c r="D34" s="144"/>
      <c r="E34" s="8">
        <f t="shared" si="0"/>
        <v>-5342.3499999999995</v>
      </c>
    </row>
    <row r="35" spans="1:5" ht="16.5" customHeight="1">
      <c r="A35" s="143"/>
      <c r="B35" s="5"/>
      <c r="C35" s="144"/>
      <c r="D35" s="144"/>
      <c r="E35" s="8">
        <f t="shared" si="0"/>
        <v>-5342.3499999999995</v>
      </c>
    </row>
    <row r="36" spans="1:5" ht="16.5" customHeight="1">
      <c r="A36" s="143"/>
      <c r="B36" s="5"/>
      <c r="C36" s="144"/>
      <c r="D36" s="144"/>
      <c r="E36" s="8">
        <f t="shared" si="0"/>
        <v>-5342.3499999999995</v>
      </c>
    </row>
    <row r="37" spans="1:5" ht="16.5" customHeight="1">
      <c r="A37" s="141"/>
      <c r="B37" s="28"/>
      <c r="C37" s="145"/>
      <c r="D37" s="144"/>
      <c r="E37" s="8">
        <f t="shared" ref="E37:E60" si="1">SUM(E36+D37-C37)</f>
        <v>-5342.3499999999995</v>
      </c>
    </row>
    <row r="38" spans="1:5" ht="16.5" customHeight="1">
      <c r="A38" s="143"/>
      <c r="B38" s="28"/>
      <c r="C38" s="9"/>
      <c r="D38" s="144"/>
      <c r="E38" s="8">
        <f t="shared" si="1"/>
        <v>-5342.3499999999995</v>
      </c>
    </row>
    <row r="39" spans="1:5" ht="16.5" customHeight="1">
      <c r="A39" s="143"/>
      <c r="B39" s="5"/>
      <c r="C39" s="144"/>
      <c r="D39" s="144"/>
      <c r="E39" s="8">
        <f t="shared" si="1"/>
        <v>-5342.3499999999995</v>
      </c>
    </row>
    <row r="40" spans="1:5" ht="16.5" customHeight="1">
      <c r="A40" s="143"/>
      <c r="B40" s="28"/>
      <c r="C40" s="9"/>
      <c r="D40" s="144"/>
      <c r="E40" s="8">
        <f t="shared" si="1"/>
        <v>-5342.3499999999995</v>
      </c>
    </row>
    <row r="41" spans="1:5" ht="16.5" customHeight="1">
      <c r="A41" s="143"/>
      <c r="B41" s="28"/>
      <c r="C41" s="144"/>
      <c r="D41" s="144"/>
      <c r="E41" s="8">
        <f t="shared" si="1"/>
        <v>-5342.3499999999995</v>
      </c>
    </row>
    <row r="42" spans="1:5" ht="16.5" customHeight="1">
      <c r="A42" s="143"/>
      <c r="B42" s="5"/>
      <c r="C42" s="144"/>
      <c r="D42" s="144"/>
      <c r="E42" s="8">
        <f t="shared" si="1"/>
        <v>-5342.3499999999995</v>
      </c>
    </row>
    <row r="43" spans="1:5" ht="16.5" customHeight="1">
      <c r="A43" s="143"/>
      <c r="B43" s="28"/>
      <c r="C43" s="144"/>
      <c r="D43" s="144"/>
      <c r="E43" s="8">
        <f t="shared" si="1"/>
        <v>-5342.3499999999995</v>
      </c>
    </row>
    <row r="44" spans="1:5" ht="16.5" customHeight="1">
      <c r="A44" s="143"/>
      <c r="B44" s="28"/>
      <c r="C44" s="144"/>
      <c r="D44" s="144"/>
      <c r="E44" s="8">
        <f t="shared" si="1"/>
        <v>-5342.3499999999995</v>
      </c>
    </row>
    <row r="45" spans="1:5" ht="16.5" customHeight="1">
      <c r="A45" s="143"/>
      <c r="B45" s="28"/>
      <c r="C45" s="144"/>
      <c r="D45" s="144"/>
      <c r="E45" s="8">
        <f t="shared" si="1"/>
        <v>-5342.3499999999995</v>
      </c>
    </row>
    <row r="46" spans="1:5" ht="16.5" customHeight="1">
      <c r="A46" s="143"/>
      <c r="B46" s="28"/>
      <c r="C46" s="144"/>
      <c r="D46" s="144"/>
      <c r="E46" s="8">
        <f t="shared" si="1"/>
        <v>-5342.3499999999995</v>
      </c>
    </row>
    <row r="47" spans="1:5" ht="16.5" customHeight="1">
      <c r="A47" s="143"/>
      <c r="B47" s="28"/>
      <c r="C47" s="144"/>
      <c r="D47" s="144"/>
      <c r="E47" s="8">
        <f t="shared" si="1"/>
        <v>-5342.3499999999995</v>
      </c>
    </row>
    <row r="48" spans="1:5" ht="16.5" customHeight="1">
      <c r="A48" s="143"/>
      <c r="B48" s="28"/>
      <c r="C48" s="144"/>
      <c r="D48" s="144"/>
      <c r="E48" s="8">
        <f t="shared" si="1"/>
        <v>-5342.3499999999995</v>
      </c>
    </row>
    <row r="49" spans="1:5" ht="16.5" customHeight="1">
      <c r="A49" s="143"/>
      <c r="B49" s="28"/>
      <c r="C49" s="144"/>
      <c r="D49" s="144"/>
      <c r="E49" s="8">
        <f t="shared" si="1"/>
        <v>-5342.3499999999995</v>
      </c>
    </row>
    <row r="50" spans="1:5" ht="16.5" customHeight="1">
      <c r="A50" s="143"/>
      <c r="B50" s="28"/>
      <c r="C50" s="144"/>
      <c r="D50" s="144"/>
      <c r="E50" s="8">
        <f t="shared" si="1"/>
        <v>-5342.3499999999995</v>
      </c>
    </row>
    <row r="51" spans="1:5" ht="16.5" customHeight="1">
      <c r="A51" s="143"/>
      <c r="B51" s="28"/>
      <c r="C51" s="144"/>
      <c r="D51" s="144"/>
      <c r="E51" s="8">
        <f t="shared" si="1"/>
        <v>-5342.3499999999995</v>
      </c>
    </row>
    <row r="52" spans="1:5" ht="16.5" customHeight="1">
      <c r="A52" s="143"/>
      <c r="B52" s="28"/>
      <c r="C52" s="144"/>
      <c r="D52" s="144"/>
      <c r="E52" s="8">
        <f t="shared" si="1"/>
        <v>-5342.3499999999995</v>
      </c>
    </row>
    <row r="53" spans="1:5" ht="16.5" customHeight="1">
      <c r="A53" s="143"/>
      <c r="B53" s="28"/>
      <c r="C53" s="144"/>
      <c r="D53" s="144"/>
      <c r="E53" s="8">
        <f t="shared" si="1"/>
        <v>-5342.3499999999995</v>
      </c>
    </row>
    <row r="54" spans="1:5" ht="16.5" customHeight="1">
      <c r="A54" s="143"/>
      <c r="B54" s="5"/>
      <c r="C54" s="9"/>
      <c r="D54" s="144"/>
      <c r="E54" s="8">
        <f t="shared" si="1"/>
        <v>-5342.3499999999995</v>
      </c>
    </row>
    <row r="55" spans="1:5" ht="16.5" customHeight="1">
      <c r="A55" s="143"/>
      <c r="B55" s="28"/>
      <c r="C55" s="144"/>
      <c r="D55" s="144"/>
      <c r="E55" s="8">
        <f t="shared" si="1"/>
        <v>-5342.3499999999995</v>
      </c>
    </row>
    <row r="56" spans="1:5" ht="16.5" customHeight="1">
      <c r="A56" s="143"/>
      <c r="B56" s="146"/>
      <c r="C56" s="147"/>
      <c r="D56" s="147"/>
      <c r="E56" s="8">
        <f t="shared" si="1"/>
        <v>-5342.3499999999995</v>
      </c>
    </row>
    <row r="57" spans="1:5" ht="16.5" customHeight="1">
      <c r="A57" s="143"/>
      <c r="B57" s="146"/>
      <c r="C57" s="147"/>
      <c r="D57" s="147"/>
      <c r="E57" s="8">
        <f t="shared" si="1"/>
        <v>-5342.3499999999995</v>
      </c>
    </row>
    <row r="58" spans="1:5" ht="16.5" customHeight="1">
      <c r="A58" s="143"/>
      <c r="B58" s="146"/>
      <c r="C58" s="147"/>
      <c r="D58" s="147"/>
      <c r="E58" s="8">
        <f t="shared" si="1"/>
        <v>-5342.3499999999995</v>
      </c>
    </row>
    <row r="59" spans="1:5" ht="16.5" customHeight="1">
      <c r="A59" s="148"/>
      <c r="B59" s="146"/>
      <c r="C59" s="147"/>
      <c r="D59" s="147"/>
      <c r="E59" s="8">
        <f t="shared" si="1"/>
        <v>-5342.3499999999995</v>
      </c>
    </row>
    <row r="60" spans="1:5" ht="16.5" customHeight="1">
      <c r="A60" s="186" t="s">
        <v>13</v>
      </c>
      <c r="B60" s="187"/>
      <c r="C60" s="187"/>
      <c r="D60" s="188"/>
      <c r="E60" s="149">
        <f t="shared" si="1"/>
        <v>-5342.3499999999995</v>
      </c>
    </row>
    <row r="63" spans="1:5">
      <c r="C63" s="150"/>
      <c r="D63" s="150"/>
      <c r="E63" s="150"/>
    </row>
  </sheetData>
  <sheetProtection algorithmName="SHA-512" hashValue="KYOGFlncV6UuVsYMZ4k6X/llJYyI7um5K1c2tZyceek4rnuyTYuDr68+Y94FvO9DGjpn69azu97HZ6RkO0+9gQ==" saltValue="w7MFPJszx2uSU+/Xb47B2w==" spinCount="100000" sheet="1" objects="1" scenarios="1"/>
  <sortState ref="A21:C37">
    <sortCondition ref="A21"/>
  </sortState>
  <mergeCells count="3">
    <mergeCell ref="A1:E1"/>
    <mergeCell ref="A4:D4"/>
    <mergeCell ref="A60:D60"/>
  </mergeCells>
  <phoneticPr fontId="0" type="noConversion"/>
  <pageMargins left="0.78740157499999996" right="0.78740157499999996" top="0.984251969" bottom="0.984251969" header="0.4921259845" footer="0.4921259845"/>
  <pageSetup paperSize="9" scale="92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9"/>
  <sheetViews>
    <sheetView view="pageBreakPreview" topLeftCell="A26" zoomScaleNormal="100" zoomScaleSheetLayoutView="100" workbookViewId="0">
      <selection activeCell="H49" sqref="H49"/>
    </sheetView>
  </sheetViews>
  <sheetFormatPr baseColWidth="10" defaultRowHeight="13.2"/>
  <cols>
    <col min="1" max="1" width="13.33203125" style="26" customWidth="1"/>
    <col min="2" max="2" width="43" customWidth="1"/>
    <col min="3" max="5" width="11.44140625" style="1" customWidth="1"/>
  </cols>
  <sheetData>
    <row r="1" spans="1:5" ht="8.25" customHeight="1"/>
    <row r="2" spans="1:5" ht="32.25" customHeight="1">
      <c r="A2" s="189" t="s">
        <v>78</v>
      </c>
      <c r="B2" s="189"/>
      <c r="C2" s="189"/>
      <c r="D2" s="189"/>
      <c r="E2" s="189"/>
    </row>
    <row r="3" spans="1:5" ht="13.8" thickBot="1"/>
    <row r="4" spans="1:5" s="4" customFormat="1" ht="18" customHeight="1" thickBot="1">
      <c r="A4" s="7" t="s">
        <v>9</v>
      </c>
      <c r="B4" s="2" t="s">
        <v>10</v>
      </c>
      <c r="C4" s="3" t="s">
        <v>11</v>
      </c>
      <c r="D4" s="3" t="s">
        <v>12</v>
      </c>
      <c r="E4" s="3" t="s">
        <v>13</v>
      </c>
    </row>
    <row r="5" spans="1:5">
      <c r="A5" s="190" t="s">
        <v>8</v>
      </c>
      <c r="B5" s="191"/>
      <c r="C5" s="191"/>
      <c r="D5" s="192"/>
      <c r="E5" s="8">
        <v>614.17999999999995</v>
      </c>
    </row>
    <row r="6" spans="1:5" s="6" customFormat="1">
      <c r="A6" s="27">
        <v>42387</v>
      </c>
      <c r="B6" s="28" t="s">
        <v>76</v>
      </c>
      <c r="C6" s="39"/>
      <c r="D6" s="9">
        <v>60</v>
      </c>
      <c r="E6" s="9">
        <f>SUM(E5+D6-C6)</f>
        <v>674.18</v>
      </c>
    </row>
    <row r="7" spans="1:5" s="172" customFormat="1">
      <c r="A7" s="174">
        <v>42414</v>
      </c>
      <c r="B7" s="28" t="s">
        <v>79</v>
      </c>
      <c r="C7" s="39">
        <v>51</v>
      </c>
      <c r="D7" s="9"/>
      <c r="E7" s="9">
        <f t="shared" ref="E7:E70" si="0">SUM(E6+D7-C7)</f>
        <v>623.17999999999995</v>
      </c>
    </row>
    <row r="8" spans="1:5" s="172" customFormat="1">
      <c r="A8" s="174">
        <v>42423</v>
      </c>
      <c r="B8" s="28" t="s">
        <v>77</v>
      </c>
      <c r="C8" s="39"/>
      <c r="D8" s="9">
        <v>48</v>
      </c>
      <c r="E8" s="9">
        <f t="shared" si="0"/>
        <v>671.18</v>
      </c>
    </row>
    <row r="9" spans="1:5" s="172" customFormat="1">
      <c r="A9" s="174">
        <v>42441</v>
      </c>
      <c r="B9" s="5" t="s">
        <v>80</v>
      </c>
      <c r="C9" s="39">
        <v>162</v>
      </c>
      <c r="D9" s="9"/>
      <c r="E9" s="9">
        <f t="shared" si="0"/>
        <v>509.17999999999995</v>
      </c>
    </row>
    <row r="10" spans="1:5" s="172" customFormat="1">
      <c r="A10" s="174">
        <v>42471</v>
      </c>
      <c r="B10" s="5" t="s">
        <v>89</v>
      </c>
      <c r="C10" s="39">
        <v>68.349999999999994</v>
      </c>
      <c r="D10" s="9"/>
      <c r="E10" s="9">
        <f t="shared" si="0"/>
        <v>440.82999999999993</v>
      </c>
    </row>
    <row r="11" spans="1:5" s="172" customFormat="1">
      <c r="A11" s="174">
        <v>42514</v>
      </c>
      <c r="B11" s="5" t="s">
        <v>86</v>
      </c>
      <c r="C11" s="39"/>
      <c r="D11" s="9">
        <v>24</v>
      </c>
      <c r="E11" s="9">
        <f t="shared" si="0"/>
        <v>464.82999999999993</v>
      </c>
    </row>
    <row r="12" spans="1:5" s="172" customFormat="1">
      <c r="A12" s="174">
        <v>42531</v>
      </c>
      <c r="B12" s="5" t="s">
        <v>87</v>
      </c>
      <c r="C12" s="39"/>
      <c r="D12" s="9">
        <v>24</v>
      </c>
      <c r="E12" s="9">
        <f t="shared" si="0"/>
        <v>488.82999999999993</v>
      </c>
    </row>
    <row r="13" spans="1:5" s="172" customFormat="1">
      <c r="A13" s="174">
        <v>42536</v>
      </c>
      <c r="B13" s="5" t="s">
        <v>88</v>
      </c>
      <c r="C13" s="39"/>
      <c r="D13" s="9">
        <v>36</v>
      </c>
      <c r="E13" s="9">
        <f t="shared" si="0"/>
        <v>524.82999999999993</v>
      </c>
    </row>
    <row r="14" spans="1:5" s="172" customFormat="1">
      <c r="A14" s="174">
        <v>42556</v>
      </c>
      <c r="B14" s="28" t="s">
        <v>91</v>
      </c>
      <c r="C14" s="39"/>
      <c r="D14" s="9">
        <v>84</v>
      </c>
      <c r="E14" s="9">
        <f t="shared" si="0"/>
        <v>608.82999999999993</v>
      </c>
    </row>
    <row r="15" spans="1:5" s="172" customFormat="1">
      <c r="A15" s="174">
        <v>42563</v>
      </c>
      <c r="B15" s="28" t="s">
        <v>92</v>
      </c>
      <c r="C15" s="39"/>
      <c r="D15" s="9">
        <v>120</v>
      </c>
      <c r="E15" s="9">
        <f t="shared" si="0"/>
        <v>728.82999999999993</v>
      </c>
    </row>
    <row r="16" spans="1:5" s="172" customFormat="1">
      <c r="A16" s="174">
        <v>42570</v>
      </c>
      <c r="B16" s="28" t="s">
        <v>93</v>
      </c>
      <c r="C16" s="39"/>
      <c r="D16" s="9">
        <v>231.54</v>
      </c>
      <c r="E16" s="9">
        <f t="shared" si="0"/>
        <v>960.36999999999989</v>
      </c>
    </row>
    <row r="17" spans="1:5" s="6" customFormat="1">
      <c r="A17" s="27">
        <v>42584</v>
      </c>
      <c r="B17" s="28" t="s">
        <v>94</v>
      </c>
      <c r="C17" s="39"/>
      <c r="D17" s="9">
        <v>24</v>
      </c>
      <c r="E17" s="9">
        <f t="shared" si="0"/>
        <v>984.36999999999989</v>
      </c>
    </row>
    <row r="18" spans="1:5" s="6" customFormat="1">
      <c r="A18" s="27">
        <v>42590</v>
      </c>
      <c r="B18" s="28" t="s">
        <v>95</v>
      </c>
      <c r="C18" s="39"/>
      <c r="D18" s="9">
        <v>12</v>
      </c>
      <c r="E18" s="9">
        <f t="shared" si="0"/>
        <v>996.36999999999989</v>
      </c>
    </row>
    <row r="19" spans="1:5" s="6" customFormat="1">
      <c r="A19" s="27">
        <v>42608</v>
      </c>
      <c r="B19" s="28" t="s">
        <v>102</v>
      </c>
      <c r="C19" s="39"/>
      <c r="D19" s="9">
        <v>2000</v>
      </c>
      <c r="E19" s="9">
        <f t="shared" si="0"/>
        <v>2996.37</v>
      </c>
    </row>
    <row r="20" spans="1:5" s="6" customFormat="1">
      <c r="A20" s="27">
        <v>42613</v>
      </c>
      <c r="B20" s="28" t="s">
        <v>98</v>
      </c>
      <c r="C20" s="9">
        <v>362.5</v>
      </c>
      <c r="D20" s="9"/>
      <c r="E20" s="9">
        <f t="shared" si="0"/>
        <v>2633.87</v>
      </c>
    </row>
    <row r="21" spans="1:5" s="6" customFormat="1">
      <c r="A21" s="27">
        <v>42618</v>
      </c>
      <c r="B21" s="28" t="s">
        <v>97</v>
      </c>
      <c r="C21" s="9"/>
      <c r="D21" s="9">
        <v>72</v>
      </c>
      <c r="E21" s="9">
        <f t="shared" si="0"/>
        <v>2705.87</v>
      </c>
    </row>
    <row r="22" spans="1:5" s="6" customFormat="1">
      <c r="A22" s="27">
        <v>42625</v>
      </c>
      <c r="B22" s="28" t="s">
        <v>99</v>
      </c>
      <c r="C22" s="9">
        <v>1022</v>
      </c>
      <c r="D22" s="9"/>
      <c r="E22" s="9">
        <f t="shared" si="0"/>
        <v>1683.87</v>
      </c>
    </row>
    <row r="23" spans="1:5" s="175" customFormat="1">
      <c r="A23" s="27">
        <v>42663</v>
      </c>
      <c r="B23" s="28" t="s">
        <v>103</v>
      </c>
      <c r="C23" s="9"/>
      <c r="D23" s="9">
        <v>2000</v>
      </c>
      <c r="E23" s="9">
        <f t="shared" si="0"/>
        <v>3683.87</v>
      </c>
    </row>
    <row r="24" spans="1:5" s="172" customFormat="1">
      <c r="A24" s="27">
        <v>42677</v>
      </c>
      <c r="B24" s="28" t="s">
        <v>104</v>
      </c>
      <c r="C24" s="39">
        <v>337.2</v>
      </c>
      <c r="D24" s="39"/>
      <c r="E24" s="9">
        <f t="shared" si="0"/>
        <v>3346.67</v>
      </c>
    </row>
    <row r="25" spans="1:5" s="172" customFormat="1">
      <c r="A25" s="27">
        <v>42677</v>
      </c>
      <c r="B25" s="28" t="s">
        <v>106</v>
      </c>
      <c r="C25" s="39">
        <v>188</v>
      </c>
      <c r="D25" s="39"/>
      <c r="E25" s="9">
        <f t="shared" si="0"/>
        <v>3158.67</v>
      </c>
    </row>
    <row r="26" spans="1:5" s="172" customFormat="1">
      <c r="A26" s="27">
        <v>42677</v>
      </c>
      <c r="B26" s="28" t="s">
        <v>108</v>
      </c>
      <c r="C26" s="39">
        <v>231.54</v>
      </c>
      <c r="D26" s="39"/>
      <c r="E26" s="9">
        <f t="shared" si="0"/>
        <v>2927.13</v>
      </c>
    </row>
    <row r="27" spans="1:5" s="6" customFormat="1">
      <c r="A27" s="27">
        <v>42677</v>
      </c>
      <c r="B27" s="28" t="s">
        <v>109</v>
      </c>
      <c r="C27" s="39">
        <v>289.8</v>
      </c>
      <c r="D27" s="39"/>
      <c r="E27" s="9">
        <f t="shared" si="0"/>
        <v>2637.33</v>
      </c>
    </row>
    <row r="28" spans="1:5" s="6" customFormat="1">
      <c r="A28" s="27">
        <v>42677</v>
      </c>
      <c r="B28" s="28" t="s">
        <v>111</v>
      </c>
      <c r="C28" s="39">
        <v>204.05</v>
      </c>
      <c r="D28" s="39"/>
      <c r="E28" s="9">
        <f t="shared" si="0"/>
        <v>2433.2799999999997</v>
      </c>
    </row>
    <row r="29" spans="1:5" s="42" customFormat="1">
      <c r="A29" s="27">
        <v>42677</v>
      </c>
      <c r="B29" s="28" t="s">
        <v>113</v>
      </c>
      <c r="C29" s="39">
        <v>705.1</v>
      </c>
      <c r="D29" s="39"/>
      <c r="E29" s="9">
        <f t="shared" si="0"/>
        <v>1728.1799999999998</v>
      </c>
    </row>
    <row r="30" spans="1:5" s="172" customFormat="1">
      <c r="A30" s="27">
        <v>42677</v>
      </c>
      <c r="B30" s="28" t="s">
        <v>114</v>
      </c>
      <c r="C30" s="39">
        <v>1116</v>
      </c>
      <c r="D30" s="9"/>
      <c r="E30" s="9">
        <f t="shared" si="0"/>
        <v>612.17999999999984</v>
      </c>
    </row>
    <row r="31" spans="1:5" s="6" customFormat="1">
      <c r="A31" s="27">
        <v>42677</v>
      </c>
      <c r="B31" s="5" t="s">
        <v>124</v>
      </c>
      <c r="C31" s="39"/>
      <c r="D31" s="9">
        <v>84</v>
      </c>
      <c r="E31" s="9">
        <f t="shared" si="0"/>
        <v>696.17999999999984</v>
      </c>
    </row>
    <row r="32" spans="1:5" s="6" customFormat="1">
      <c r="A32" s="27">
        <v>42678</v>
      </c>
      <c r="B32" s="28" t="s">
        <v>116</v>
      </c>
      <c r="C32" s="9"/>
      <c r="D32" s="9">
        <v>168</v>
      </c>
      <c r="E32" s="9">
        <f t="shared" si="0"/>
        <v>864.17999999999984</v>
      </c>
    </row>
    <row r="33" spans="1:5" s="6" customFormat="1">
      <c r="A33" s="27">
        <v>42678</v>
      </c>
      <c r="B33" s="28" t="s">
        <v>117</v>
      </c>
      <c r="C33" s="9"/>
      <c r="D33" s="9">
        <v>252</v>
      </c>
      <c r="E33" s="9">
        <f t="shared" si="0"/>
        <v>1116.1799999999998</v>
      </c>
    </row>
    <row r="34" spans="1:5" s="6" customFormat="1">
      <c r="A34" s="27">
        <v>42678</v>
      </c>
      <c r="B34" s="28" t="s">
        <v>118</v>
      </c>
      <c r="C34" s="9"/>
      <c r="D34" s="9">
        <v>2000</v>
      </c>
      <c r="E34" s="9">
        <f t="shared" si="0"/>
        <v>3116.18</v>
      </c>
    </row>
    <row r="35" spans="1:5" s="172" customFormat="1">
      <c r="A35" s="27">
        <v>42678</v>
      </c>
      <c r="B35" s="28" t="s">
        <v>125</v>
      </c>
      <c r="C35" s="39"/>
      <c r="D35" s="9">
        <v>60</v>
      </c>
      <c r="E35" s="9">
        <f t="shared" si="0"/>
        <v>3176.18</v>
      </c>
    </row>
    <row r="36" spans="1:5" s="172" customFormat="1">
      <c r="A36" s="27">
        <v>42681</v>
      </c>
      <c r="B36" s="28" t="s">
        <v>120</v>
      </c>
      <c r="C36" s="39">
        <v>75</v>
      </c>
      <c r="D36" s="9"/>
      <c r="E36" s="9">
        <f t="shared" si="0"/>
        <v>3101.18</v>
      </c>
    </row>
    <row r="37" spans="1:5" s="6" customFormat="1">
      <c r="A37" s="27">
        <v>42713</v>
      </c>
      <c r="B37" s="28" t="s">
        <v>122</v>
      </c>
      <c r="C37" s="39">
        <v>216</v>
      </c>
      <c r="D37" s="9"/>
      <c r="E37" s="9">
        <f t="shared" si="0"/>
        <v>2885.18</v>
      </c>
    </row>
    <row r="38" spans="1:5" s="6" customFormat="1">
      <c r="A38" s="27">
        <v>42714</v>
      </c>
      <c r="B38" s="28" t="s">
        <v>126</v>
      </c>
      <c r="C38" s="39">
        <v>72</v>
      </c>
      <c r="D38" s="9"/>
      <c r="E38" s="9">
        <f t="shared" si="0"/>
        <v>2813.18</v>
      </c>
    </row>
    <row r="39" spans="1:5" s="6" customFormat="1">
      <c r="A39" s="27">
        <v>42715</v>
      </c>
      <c r="B39" s="28" t="s">
        <v>132</v>
      </c>
      <c r="C39" s="39">
        <v>75</v>
      </c>
      <c r="D39" s="9"/>
      <c r="E39" s="9">
        <f t="shared" si="0"/>
        <v>2738.18</v>
      </c>
    </row>
    <row r="40" spans="1:5" s="6" customFormat="1">
      <c r="A40" s="27">
        <v>42717</v>
      </c>
      <c r="B40" s="28" t="s">
        <v>145</v>
      </c>
      <c r="C40" s="39"/>
      <c r="D40" s="9">
        <v>84</v>
      </c>
      <c r="E40" s="9">
        <f t="shared" si="0"/>
        <v>2822.18</v>
      </c>
    </row>
    <row r="41" spans="1:5" s="6" customFormat="1">
      <c r="A41" s="27">
        <v>42717</v>
      </c>
      <c r="B41" s="28" t="s">
        <v>146</v>
      </c>
      <c r="C41" s="39"/>
      <c r="D41" s="9">
        <v>60</v>
      </c>
      <c r="E41" s="9">
        <f t="shared" si="0"/>
        <v>2882.18</v>
      </c>
    </row>
    <row r="42" spans="1:5" s="6" customFormat="1">
      <c r="A42" s="27">
        <v>42717</v>
      </c>
      <c r="B42" s="28" t="s">
        <v>147</v>
      </c>
      <c r="C42" s="9"/>
      <c r="D42" s="9">
        <v>12</v>
      </c>
      <c r="E42" s="9">
        <f t="shared" si="0"/>
        <v>2894.18</v>
      </c>
    </row>
    <row r="43" spans="1:5" s="6" customFormat="1">
      <c r="A43" s="27">
        <v>42718</v>
      </c>
      <c r="B43" s="28" t="s">
        <v>134</v>
      </c>
      <c r="C43" s="39">
        <v>633.5</v>
      </c>
      <c r="D43" s="9"/>
      <c r="E43" s="9">
        <f t="shared" si="0"/>
        <v>2260.6799999999998</v>
      </c>
    </row>
    <row r="44" spans="1:5" s="172" customFormat="1">
      <c r="A44" s="27">
        <v>42718</v>
      </c>
      <c r="B44" s="28" t="s">
        <v>138</v>
      </c>
      <c r="C44" s="9">
        <v>450.4</v>
      </c>
      <c r="D44" s="9"/>
      <c r="E44" s="9">
        <f t="shared" si="0"/>
        <v>1810.2799999999997</v>
      </c>
    </row>
    <row r="45" spans="1:5" s="172" customFormat="1">
      <c r="A45" s="169">
        <v>42720</v>
      </c>
      <c r="B45" s="170" t="s">
        <v>142</v>
      </c>
      <c r="C45" s="171">
        <v>280</v>
      </c>
      <c r="D45" s="171"/>
      <c r="E45" s="9">
        <f t="shared" si="0"/>
        <v>1530.2799999999997</v>
      </c>
    </row>
    <row r="46" spans="1:5" s="6" customFormat="1">
      <c r="A46" s="27">
        <v>42720</v>
      </c>
      <c r="B46" s="28" t="s">
        <v>148</v>
      </c>
      <c r="C46" s="39"/>
      <c r="D46" s="9">
        <v>72</v>
      </c>
      <c r="E46" s="9">
        <f t="shared" si="0"/>
        <v>1602.2799999999997</v>
      </c>
    </row>
    <row r="47" spans="1:5" s="6" customFormat="1">
      <c r="A47" s="27">
        <v>42731</v>
      </c>
      <c r="B47" s="28" t="s">
        <v>144</v>
      </c>
      <c r="C47" s="39"/>
      <c r="D47" s="9">
        <v>36</v>
      </c>
      <c r="E47" s="9">
        <f t="shared" si="0"/>
        <v>1638.2799999999997</v>
      </c>
    </row>
    <row r="48" spans="1:5" s="6" customFormat="1">
      <c r="A48" s="27">
        <v>42735</v>
      </c>
      <c r="B48" s="28" t="s">
        <v>149</v>
      </c>
      <c r="C48" s="9">
        <v>0.45</v>
      </c>
      <c r="D48" s="9"/>
      <c r="E48" s="9">
        <f t="shared" si="0"/>
        <v>1637.8299999999997</v>
      </c>
    </row>
    <row r="49" spans="1:5" s="6" customFormat="1">
      <c r="A49" s="27"/>
      <c r="B49" s="28"/>
      <c r="C49" s="9"/>
      <c r="D49" s="9"/>
      <c r="E49" s="9">
        <f t="shared" si="0"/>
        <v>1637.8299999999997</v>
      </c>
    </row>
    <row r="50" spans="1:5" s="6" customFormat="1">
      <c r="A50" s="27"/>
      <c r="B50" s="176" t="s">
        <v>141</v>
      </c>
      <c r="C50" s="177"/>
      <c r="D50" s="177">
        <v>60</v>
      </c>
      <c r="E50" s="9">
        <f t="shared" si="0"/>
        <v>1697.8299999999997</v>
      </c>
    </row>
    <row r="51" spans="1:5" s="6" customFormat="1">
      <c r="A51" s="27"/>
      <c r="B51" s="28"/>
      <c r="C51" s="9"/>
      <c r="D51" s="9"/>
      <c r="E51" s="9">
        <f t="shared" si="0"/>
        <v>1697.8299999999997</v>
      </c>
    </row>
    <row r="52" spans="1:5" s="6" customFormat="1">
      <c r="A52" s="27"/>
      <c r="B52" s="170" t="s">
        <v>140</v>
      </c>
      <c r="C52" s="9"/>
      <c r="D52" s="9"/>
      <c r="E52" s="9">
        <f t="shared" si="0"/>
        <v>1697.8299999999997</v>
      </c>
    </row>
    <row r="53" spans="1:5" s="6" customFormat="1">
      <c r="A53" s="27"/>
      <c r="B53" s="28"/>
      <c r="C53" s="9"/>
      <c r="D53" s="9"/>
      <c r="E53" s="9">
        <f t="shared" si="0"/>
        <v>1697.8299999999997</v>
      </c>
    </row>
    <row r="54" spans="1:5" s="6" customFormat="1">
      <c r="A54" s="27"/>
      <c r="B54" s="28"/>
      <c r="C54" s="9"/>
      <c r="D54" s="9"/>
      <c r="E54" s="9">
        <f t="shared" si="0"/>
        <v>1697.8299999999997</v>
      </c>
    </row>
    <row r="55" spans="1:5" s="6" customFormat="1">
      <c r="A55" s="27"/>
      <c r="B55" s="28"/>
      <c r="C55" s="39"/>
      <c r="D55" s="9"/>
      <c r="E55" s="9">
        <f t="shared" si="0"/>
        <v>1697.8299999999997</v>
      </c>
    </row>
    <row r="56" spans="1:5" s="6" customFormat="1">
      <c r="A56" s="27"/>
      <c r="B56" s="28"/>
      <c r="C56" s="39"/>
      <c r="D56" s="9"/>
      <c r="E56" s="9">
        <f t="shared" si="0"/>
        <v>1697.8299999999997</v>
      </c>
    </row>
    <row r="57" spans="1:5" s="6" customFormat="1">
      <c r="A57" s="27"/>
      <c r="B57" s="28"/>
      <c r="C57" s="9"/>
      <c r="D57" s="9"/>
      <c r="E57" s="9">
        <f t="shared" si="0"/>
        <v>1697.8299999999997</v>
      </c>
    </row>
    <row r="58" spans="1:5" s="6" customFormat="1">
      <c r="A58" s="27"/>
      <c r="B58" s="28"/>
      <c r="C58" s="39"/>
      <c r="D58" s="9"/>
      <c r="E58" s="9">
        <f t="shared" si="0"/>
        <v>1697.8299999999997</v>
      </c>
    </row>
    <row r="59" spans="1:5">
      <c r="A59" s="27"/>
      <c r="B59" s="28"/>
      <c r="C59" s="9"/>
      <c r="D59" s="9"/>
      <c r="E59" s="9">
        <f t="shared" si="0"/>
        <v>1697.8299999999997</v>
      </c>
    </row>
    <row r="60" spans="1:5">
      <c r="A60" s="27"/>
      <c r="B60" s="28"/>
      <c r="C60" s="9"/>
      <c r="D60" s="9"/>
      <c r="E60" s="9">
        <f t="shared" si="0"/>
        <v>1697.8299999999997</v>
      </c>
    </row>
    <row r="61" spans="1:5">
      <c r="A61" s="27"/>
      <c r="B61" s="28"/>
      <c r="C61" s="9"/>
      <c r="D61" s="9"/>
      <c r="E61" s="9">
        <f t="shared" si="0"/>
        <v>1697.8299999999997</v>
      </c>
    </row>
    <row r="62" spans="1:5">
      <c r="A62" s="27"/>
      <c r="B62" s="28"/>
      <c r="C62" s="9"/>
      <c r="D62" s="9"/>
      <c r="E62" s="9">
        <f t="shared" si="0"/>
        <v>1697.8299999999997</v>
      </c>
    </row>
    <row r="63" spans="1:5">
      <c r="A63" s="27"/>
      <c r="B63" s="28"/>
      <c r="C63" s="9"/>
      <c r="D63" s="9"/>
      <c r="E63" s="9">
        <f t="shared" si="0"/>
        <v>1697.8299999999997</v>
      </c>
    </row>
    <row r="64" spans="1:5">
      <c r="A64" s="27"/>
      <c r="B64" s="28"/>
      <c r="C64" s="9"/>
      <c r="D64" s="9"/>
      <c r="E64" s="9">
        <f t="shared" si="0"/>
        <v>1697.8299999999997</v>
      </c>
    </row>
    <row r="65" spans="1:5">
      <c r="A65" s="27"/>
      <c r="B65" s="28"/>
      <c r="C65" s="9"/>
      <c r="D65" s="9"/>
      <c r="E65" s="9">
        <f t="shared" si="0"/>
        <v>1697.8299999999997</v>
      </c>
    </row>
    <row r="66" spans="1:5">
      <c r="A66" s="27"/>
      <c r="B66" s="28"/>
      <c r="C66" s="9"/>
      <c r="D66" s="9"/>
      <c r="E66" s="9">
        <f t="shared" si="0"/>
        <v>1697.8299999999997</v>
      </c>
    </row>
    <row r="67" spans="1:5">
      <c r="A67" s="27"/>
      <c r="B67" s="28"/>
      <c r="C67" s="9"/>
      <c r="D67" s="9"/>
      <c r="E67" s="9">
        <f t="shared" si="0"/>
        <v>1697.8299999999997</v>
      </c>
    </row>
    <row r="68" spans="1:5">
      <c r="A68" s="27"/>
      <c r="B68" s="28"/>
      <c r="C68" s="9"/>
      <c r="D68" s="9"/>
      <c r="E68" s="9">
        <f t="shared" si="0"/>
        <v>1697.8299999999997</v>
      </c>
    </row>
    <row r="69" spans="1:5">
      <c r="A69" s="27"/>
      <c r="B69" s="28"/>
      <c r="C69" s="9"/>
      <c r="D69" s="9"/>
      <c r="E69" s="9">
        <f t="shared" si="0"/>
        <v>1697.8299999999997</v>
      </c>
    </row>
    <row r="70" spans="1:5">
      <c r="A70" s="27"/>
      <c r="B70" s="28"/>
      <c r="C70" s="9"/>
      <c r="D70" s="9"/>
      <c r="E70" s="9">
        <f t="shared" si="0"/>
        <v>1697.8299999999997</v>
      </c>
    </row>
    <row r="71" spans="1:5">
      <c r="A71" s="27"/>
      <c r="B71" s="28"/>
      <c r="C71" s="9"/>
      <c r="D71" s="9"/>
      <c r="E71" s="9">
        <f t="shared" ref="E71:E88" si="1">SUM(E70+D71-C71)</f>
        <v>1697.8299999999997</v>
      </c>
    </row>
    <row r="72" spans="1:5">
      <c r="A72" s="27"/>
      <c r="B72" s="28"/>
      <c r="C72" s="9"/>
      <c r="D72" s="9"/>
      <c r="E72" s="9">
        <f t="shared" si="1"/>
        <v>1697.8299999999997</v>
      </c>
    </row>
    <row r="73" spans="1:5">
      <c r="A73" s="27"/>
      <c r="B73" s="28"/>
      <c r="C73" s="9"/>
      <c r="D73" s="9"/>
      <c r="E73" s="9">
        <f t="shared" si="1"/>
        <v>1697.8299999999997</v>
      </c>
    </row>
    <row r="74" spans="1:5">
      <c r="A74" s="27"/>
      <c r="B74" s="28"/>
      <c r="C74" s="9"/>
      <c r="D74" s="9"/>
      <c r="E74" s="9">
        <f t="shared" si="1"/>
        <v>1697.8299999999997</v>
      </c>
    </row>
    <row r="75" spans="1:5">
      <c r="A75" s="27"/>
      <c r="B75" s="28"/>
      <c r="C75" s="9"/>
      <c r="D75" s="9"/>
      <c r="E75" s="9">
        <f t="shared" si="1"/>
        <v>1697.8299999999997</v>
      </c>
    </row>
    <row r="76" spans="1:5">
      <c r="A76" s="27"/>
      <c r="B76" s="28"/>
      <c r="C76" s="9"/>
      <c r="D76" s="9"/>
      <c r="E76" s="9">
        <f t="shared" si="1"/>
        <v>1697.8299999999997</v>
      </c>
    </row>
    <row r="77" spans="1:5">
      <c r="A77" s="27"/>
      <c r="B77" s="28"/>
      <c r="C77" s="9"/>
      <c r="D77" s="9"/>
      <c r="E77" s="9">
        <f t="shared" si="1"/>
        <v>1697.8299999999997</v>
      </c>
    </row>
    <row r="78" spans="1:5">
      <c r="A78" s="27"/>
      <c r="B78" s="5"/>
      <c r="C78" s="9"/>
      <c r="D78" s="9"/>
      <c r="E78" s="9">
        <f t="shared" si="1"/>
        <v>1697.8299999999997</v>
      </c>
    </row>
    <row r="79" spans="1:5">
      <c r="A79" s="27"/>
      <c r="B79" s="29"/>
      <c r="C79" s="30"/>
      <c r="D79" s="30"/>
      <c r="E79" s="9">
        <f t="shared" si="1"/>
        <v>1697.8299999999997</v>
      </c>
    </row>
    <row r="80" spans="1:5">
      <c r="A80" s="27"/>
      <c r="B80" s="5"/>
      <c r="C80" s="9"/>
      <c r="D80" s="9"/>
      <c r="E80" s="9">
        <f t="shared" si="1"/>
        <v>1697.8299999999997</v>
      </c>
    </row>
    <row r="81" spans="1:5">
      <c r="A81" s="27"/>
      <c r="B81" s="5"/>
      <c r="C81" s="9"/>
      <c r="D81" s="9"/>
      <c r="E81" s="9">
        <f t="shared" si="1"/>
        <v>1697.8299999999997</v>
      </c>
    </row>
    <row r="82" spans="1:5">
      <c r="A82" s="27"/>
      <c r="B82" s="5"/>
      <c r="C82" s="9"/>
      <c r="D82" s="9"/>
      <c r="E82" s="9">
        <f t="shared" si="1"/>
        <v>1697.8299999999997</v>
      </c>
    </row>
    <row r="83" spans="1:5">
      <c r="A83" s="27"/>
      <c r="B83" s="5"/>
      <c r="C83" s="9"/>
      <c r="D83" s="9"/>
      <c r="E83" s="9">
        <f t="shared" si="1"/>
        <v>1697.8299999999997</v>
      </c>
    </row>
    <row r="84" spans="1:5">
      <c r="A84" s="27"/>
      <c r="B84" s="5"/>
      <c r="C84" s="9"/>
      <c r="D84" s="9"/>
      <c r="E84" s="9">
        <f t="shared" si="1"/>
        <v>1697.8299999999997</v>
      </c>
    </row>
    <row r="85" spans="1:5">
      <c r="A85" s="27"/>
      <c r="B85" s="5"/>
      <c r="C85" s="9"/>
      <c r="D85" s="9"/>
      <c r="E85" s="9">
        <f t="shared" si="1"/>
        <v>1697.8299999999997</v>
      </c>
    </row>
    <row r="86" spans="1:5">
      <c r="A86" s="27"/>
      <c r="B86" s="5"/>
      <c r="C86" s="9"/>
      <c r="D86" s="9"/>
      <c r="E86" s="9">
        <f t="shared" si="1"/>
        <v>1697.8299999999997</v>
      </c>
    </row>
    <row r="87" spans="1:5">
      <c r="A87" s="27"/>
      <c r="B87" s="5"/>
      <c r="C87" s="9"/>
      <c r="D87" s="9"/>
      <c r="E87" s="9">
        <f t="shared" si="1"/>
        <v>1697.8299999999997</v>
      </c>
    </row>
    <row r="88" spans="1:5">
      <c r="A88" s="27"/>
      <c r="B88" s="5"/>
      <c r="C88" s="9"/>
      <c r="D88" s="9"/>
      <c r="E88" s="9">
        <f t="shared" si="1"/>
        <v>1697.8299999999997</v>
      </c>
    </row>
    <row r="89" spans="1:5">
      <c r="A89" s="193" t="s">
        <v>13</v>
      </c>
      <c r="B89" s="194"/>
      <c r="C89" s="194"/>
      <c r="D89" s="195"/>
      <c r="E89" s="12">
        <f>SUM(E88+D89-C89)</f>
        <v>1697.8299999999997</v>
      </c>
    </row>
  </sheetData>
  <sheetProtection algorithmName="SHA-512" hashValue="CaE4JyCFn2pO8kDk60a08HiejmpmhBokO7yk981C6/Az5AfIC0AotROEgIW6V3dL4vQIUgE++gl/Ig2ca3ppOg==" saltValue="xsh0L5EH33QF0BdeZTaYxA==" spinCount="100000" sheet="1" objects="1" scenarios="1"/>
  <sortState ref="A24:D37">
    <sortCondition ref="A24"/>
  </sortState>
  <mergeCells count="3">
    <mergeCell ref="A2:E2"/>
    <mergeCell ref="A5:D5"/>
    <mergeCell ref="A89:D89"/>
  </mergeCells>
  <phoneticPr fontId="0" type="noConversion"/>
  <pageMargins left="0.78740157499999996" right="0.78740157499999996" top="0.984251969" bottom="0.984251969" header="0.4921259845" footer="0.4921259845"/>
  <pageSetup paperSize="9" scale="96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8"/>
  <sheetViews>
    <sheetView topLeftCell="A53" workbookViewId="0">
      <selection activeCell="G55" sqref="G55"/>
    </sheetView>
  </sheetViews>
  <sheetFormatPr baseColWidth="10" defaultColWidth="11.5546875" defaultRowHeight="13.2"/>
  <cols>
    <col min="1" max="5" width="11.5546875" style="35"/>
    <col min="6" max="6" width="14.6640625" style="35" bestFit="1" customWidth="1"/>
    <col min="7" max="7" width="11.5546875" style="35"/>
    <col min="8" max="8" width="28" style="35" customWidth="1"/>
    <col min="9" max="16384" width="11.5546875" style="35"/>
  </cols>
  <sheetData>
    <row r="1" spans="1:11" ht="30">
      <c r="A1" s="198" t="s">
        <v>16</v>
      </c>
      <c r="B1" s="199"/>
      <c r="C1" s="199"/>
      <c r="D1" s="199"/>
      <c r="E1" s="199"/>
      <c r="F1" s="199"/>
      <c r="G1" s="199"/>
      <c r="H1" s="199"/>
      <c r="I1" s="199"/>
      <c r="J1" s="199"/>
    </row>
    <row r="2" spans="1:11" ht="32.4">
      <c r="A2" s="200" t="s">
        <v>17</v>
      </c>
      <c r="B2" s="201"/>
      <c r="C2" s="201"/>
      <c r="D2" s="201"/>
      <c r="E2" s="201"/>
      <c r="F2" s="201"/>
      <c r="G2" s="202">
        <v>2016</v>
      </c>
      <c r="H2" s="202"/>
      <c r="I2" s="202"/>
      <c r="J2" s="202"/>
    </row>
    <row r="3" spans="1:11" ht="17.399999999999999">
      <c r="A3" s="203" t="s">
        <v>18</v>
      </c>
      <c r="B3" s="204"/>
      <c r="C3" s="204"/>
      <c r="D3" s="204"/>
      <c r="E3" s="204"/>
      <c r="F3" s="204"/>
      <c r="G3" s="204"/>
      <c r="H3" s="204"/>
      <c r="I3" s="204"/>
      <c r="J3" s="204"/>
    </row>
    <row r="4" spans="1:11" ht="9" customHeight="1" thickBot="1">
      <c r="A4" s="10"/>
      <c r="B4" s="10"/>
      <c r="C4" s="10"/>
      <c r="D4" s="10"/>
      <c r="E4" s="36"/>
      <c r="F4" s="10"/>
      <c r="G4" s="10"/>
      <c r="H4" s="37"/>
      <c r="I4" s="44"/>
      <c r="J4" s="45"/>
    </row>
    <row r="5" spans="1:11">
      <c r="A5" s="46" t="s">
        <v>19</v>
      </c>
      <c r="B5" s="47"/>
      <c r="C5" s="47"/>
      <c r="D5" s="47"/>
      <c r="E5" s="48"/>
      <c r="F5" s="49" t="s">
        <v>20</v>
      </c>
      <c r="G5" s="46"/>
      <c r="H5" s="50"/>
      <c r="I5" s="48"/>
      <c r="J5" s="49" t="s">
        <v>21</v>
      </c>
    </row>
    <row r="6" spans="1:11" ht="13.8" thickBot="1">
      <c r="A6" s="205" t="s">
        <v>22</v>
      </c>
      <c r="B6" s="206"/>
      <c r="C6" s="51"/>
      <c r="D6" s="52"/>
      <c r="E6" s="53"/>
      <c r="F6" s="54">
        <f>SUM(F8:F22)</f>
        <v>0</v>
      </c>
      <c r="G6" s="55"/>
      <c r="H6" s="56"/>
      <c r="I6" s="53"/>
      <c r="J6" s="54">
        <f>SUM(J8:J22)</f>
        <v>1344</v>
      </c>
      <c r="K6" s="38">
        <f>J6-F6</f>
        <v>1344</v>
      </c>
    </row>
    <row r="7" spans="1:11">
      <c r="A7" s="157"/>
      <c r="B7" s="158"/>
      <c r="C7" s="158" t="s">
        <v>23</v>
      </c>
      <c r="D7" s="57"/>
      <c r="E7" s="58"/>
      <c r="F7" s="59"/>
      <c r="G7" s="60"/>
      <c r="H7" s="61" t="s">
        <v>23</v>
      </c>
      <c r="I7" s="58"/>
      <c r="J7" s="59"/>
    </row>
    <row r="8" spans="1:11">
      <c r="A8" s="166"/>
      <c r="B8" s="167"/>
      <c r="C8" s="167"/>
      <c r="D8" s="168"/>
      <c r="E8" s="62"/>
      <c r="F8" s="59"/>
      <c r="G8" s="166" t="s">
        <v>73</v>
      </c>
      <c r="H8" s="168"/>
      <c r="I8" s="63"/>
      <c r="J8" s="59">
        <f>60+48+24+24+36+84+120+24+12+72+12+168+252+84+60+36+84+60+12+72</f>
        <v>1344</v>
      </c>
    </row>
    <row r="9" spans="1:11">
      <c r="A9" s="157"/>
      <c r="B9" s="158"/>
      <c r="C9" s="158"/>
      <c r="D9" s="158"/>
      <c r="E9" s="62"/>
      <c r="F9" s="59"/>
      <c r="G9" s="64"/>
      <c r="H9" s="65"/>
      <c r="I9" s="63"/>
      <c r="J9" s="59"/>
    </row>
    <row r="10" spans="1:11">
      <c r="A10" s="157"/>
      <c r="B10" s="158"/>
      <c r="C10" s="158"/>
      <c r="D10" s="158"/>
      <c r="E10" s="62"/>
      <c r="F10" s="59"/>
      <c r="G10" s="64"/>
      <c r="H10" s="65"/>
      <c r="I10" s="63"/>
      <c r="J10" s="59"/>
    </row>
    <row r="11" spans="1:11">
      <c r="A11" s="157"/>
      <c r="B11" s="158"/>
      <c r="C11" s="158"/>
      <c r="D11" s="158"/>
      <c r="E11" s="62"/>
      <c r="F11" s="59"/>
      <c r="G11" s="64"/>
      <c r="H11" s="65"/>
      <c r="I11" s="63"/>
      <c r="J11" s="59"/>
    </row>
    <row r="12" spans="1:11">
      <c r="A12" s="157"/>
      <c r="B12" s="158"/>
      <c r="C12" s="158"/>
      <c r="D12" s="158"/>
      <c r="E12" s="62"/>
      <c r="F12" s="59"/>
      <c r="G12" s="64"/>
      <c r="H12" s="65"/>
      <c r="I12" s="63"/>
      <c r="J12" s="59"/>
    </row>
    <row r="13" spans="1:11">
      <c r="A13" s="157"/>
      <c r="B13" s="158"/>
      <c r="C13" s="158"/>
      <c r="D13" s="158"/>
      <c r="E13" s="62"/>
      <c r="F13" s="59"/>
      <c r="G13" s="64"/>
      <c r="H13" s="65"/>
      <c r="I13" s="63"/>
      <c r="J13" s="59"/>
    </row>
    <row r="14" spans="1:11">
      <c r="A14" s="157"/>
      <c r="B14" s="158"/>
      <c r="C14" s="158"/>
      <c r="D14" s="158"/>
      <c r="E14" s="62"/>
      <c r="F14" s="59"/>
      <c r="G14" s="64"/>
      <c r="H14" s="65"/>
      <c r="I14" s="63"/>
      <c r="J14" s="59"/>
    </row>
    <row r="15" spans="1:11">
      <c r="A15" s="157"/>
      <c r="B15" s="158"/>
      <c r="C15" s="158"/>
      <c r="D15" s="158"/>
      <c r="E15" s="62"/>
      <c r="F15" s="59"/>
      <c r="G15" s="64"/>
      <c r="H15" s="65"/>
      <c r="I15" s="63"/>
      <c r="J15" s="59"/>
    </row>
    <row r="16" spans="1:11">
      <c r="A16" s="157"/>
      <c r="B16" s="158"/>
      <c r="C16" s="158"/>
      <c r="D16" s="158"/>
      <c r="E16" s="62"/>
      <c r="F16" s="59"/>
      <c r="G16" s="64"/>
      <c r="H16" s="65"/>
      <c r="I16" s="63"/>
      <c r="J16" s="59"/>
    </row>
    <row r="17" spans="1:11">
      <c r="A17" s="157"/>
      <c r="B17" s="158"/>
      <c r="C17" s="158"/>
      <c r="D17" s="158"/>
      <c r="E17" s="62"/>
      <c r="F17" s="59"/>
      <c r="G17" s="64"/>
      <c r="H17" s="65"/>
      <c r="I17" s="63"/>
      <c r="J17" s="59"/>
    </row>
    <row r="18" spans="1:11">
      <c r="A18" s="157"/>
      <c r="B18" s="158"/>
      <c r="C18" s="158"/>
      <c r="D18" s="158"/>
      <c r="E18" s="62"/>
      <c r="F18" s="59"/>
      <c r="G18" s="64"/>
      <c r="H18" s="65"/>
      <c r="I18" s="63"/>
      <c r="J18" s="59"/>
    </row>
    <row r="19" spans="1:11">
      <c r="A19" s="157"/>
      <c r="B19" s="158"/>
      <c r="C19" s="158"/>
      <c r="D19" s="158"/>
      <c r="E19" s="62"/>
      <c r="F19" s="59"/>
      <c r="G19" s="64"/>
      <c r="H19" s="66"/>
      <c r="I19" s="63"/>
      <c r="J19" s="59"/>
    </row>
    <row r="20" spans="1:11">
      <c r="A20" s="157"/>
      <c r="B20" s="158"/>
      <c r="C20" s="158"/>
      <c r="D20" s="158"/>
      <c r="E20" s="62"/>
      <c r="F20" s="59"/>
      <c r="G20" s="64"/>
      <c r="H20" s="66"/>
      <c r="I20" s="63"/>
      <c r="J20" s="59"/>
    </row>
    <row r="21" spans="1:11">
      <c r="A21" s="157"/>
      <c r="B21" s="158"/>
      <c r="C21" s="158"/>
      <c r="D21" s="67"/>
      <c r="E21" s="62"/>
      <c r="F21" s="59"/>
      <c r="G21" s="64"/>
      <c r="H21" s="66"/>
      <c r="I21" s="63"/>
      <c r="J21" s="59"/>
    </row>
    <row r="22" spans="1:11" ht="13.8" thickBot="1">
      <c r="A22" s="157"/>
      <c r="B22" s="158"/>
      <c r="C22" s="158"/>
      <c r="D22" s="67"/>
      <c r="E22" s="62"/>
      <c r="F22" s="59"/>
      <c r="G22" s="196"/>
      <c r="H22" s="197"/>
      <c r="I22" s="63"/>
      <c r="J22" s="59"/>
    </row>
    <row r="23" spans="1:11">
      <c r="A23" s="68" t="s">
        <v>24</v>
      </c>
      <c r="B23" s="69"/>
      <c r="C23" s="69"/>
      <c r="D23" s="69"/>
      <c r="E23" s="70"/>
      <c r="F23" s="71" t="s">
        <v>20</v>
      </c>
      <c r="G23" s="68"/>
      <c r="H23" s="72"/>
      <c r="I23" s="73"/>
      <c r="J23" s="71" t="s">
        <v>21</v>
      </c>
    </row>
    <row r="24" spans="1:11" ht="13.8" thickBot="1">
      <c r="A24" s="74" t="s">
        <v>25</v>
      </c>
      <c r="B24" s="75"/>
      <c r="C24" s="75"/>
      <c r="D24" s="76"/>
      <c r="E24" s="77"/>
      <c r="F24" s="78">
        <f>SUM(F26:F31)</f>
        <v>978</v>
      </c>
      <c r="G24" s="79"/>
      <c r="H24" s="80"/>
      <c r="I24" s="81"/>
      <c r="J24" s="78">
        <f>SUM(J26:J31)</f>
        <v>0</v>
      </c>
      <c r="K24" s="38">
        <f>J24-F24</f>
        <v>-978</v>
      </c>
    </row>
    <row r="25" spans="1:11">
      <c r="A25" s="157"/>
      <c r="B25" s="158"/>
      <c r="C25" s="158" t="s">
        <v>23</v>
      </c>
      <c r="D25" s="57"/>
      <c r="E25" s="62"/>
      <c r="F25" s="59"/>
      <c r="G25" s="83"/>
      <c r="H25" s="61" t="s">
        <v>23</v>
      </c>
      <c r="I25" s="58"/>
      <c r="J25" s="82"/>
    </row>
    <row r="26" spans="1:11">
      <c r="A26" s="157" t="s">
        <v>130</v>
      </c>
      <c r="B26" s="158"/>
      <c r="C26" s="158"/>
      <c r="D26" s="158"/>
      <c r="E26" s="62"/>
      <c r="F26" s="59">
        <v>280</v>
      </c>
      <c r="G26" s="83"/>
      <c r="H26" s="61"/>
      <c r="I26" s="58"/>
      <c r="J26" s="82"/>
    </row>
    <row r="27" spans="1:11">
      <c r="A27" s="157" t="s">
        <v>127</v>
      </c>
      <c r="B27" s="158"/>
      <c r="C27" s="158"/>
      <c r="D27" s="158"/>
      <c r="E27" s="62"/>
      <c r="F27" s="59">
        <v>500</v>
      </c>
      <c r="G27" s="83"/>
      <c r="H27" s="61"/>
      <c r="I27" s="58"/>
      <c r="J27" s="82"/>
    </row>
    <row r="28" spans="1:11">
      <c r="A28" s="157" t="s">
        <v>128</v>
      </c>
      <c r="B28" s="158"/>
      <c r="C28" s="158"/>
      <c r="D28" s="158"/>
      <c r="E28" s="62"/>
      <c r="F28" s="59"/>
      <c r="G28" s="83"/>
      <c r="H28" s="61"/>
      <c r="I28" s="58"/>
      <c r="J28" s="82"/>
    </row>
    <row r="29" spans="1:11">
      <c r="A29" s="157" t="s">
        <v>129</v>
      </c>
      <c r="B29" s="158"/>
      <c r="C29" s="158"/>
      <c r="D29" s="158"/>
      <c r="E29" s="62"/>
      <c r="F29" s="59">
        <f>72+75+51</f>
        <v>198</v>
      </c>
      <c r="G29" s="83"/>
      <c r="H29" s="61"/>
      <c r="I29" s="58"/>
      <c r="J29" s="82"/>
    </row>
    <row r="30" spans="1:11">
      <c r="A30" s="157"/>
      <c r="B30" s="158"/>
      <c r="C30" s="158"/>
      <c r="D30" s="158"/>
      <c r="E30" s="62"/>
      <c r="F30" s="59"/>
      <c r="G30" s="83"/>
      <c r="H30" s="61"/>
      <c r="I30" s="58"/>
      <c r="J30" s="82"/>
    </row>
    <row r="31" spans="1:11" ht="13.8" thickBot="1">
      <c r="A31" s="157"/>
      <c r="B31" s="158"/>
      <c r="C31" s="158"/>
      <c r="D31" s="158"/>
      <c r="E31" s="62"/>
      <c r="F31" s="59"/>
      <c r="G31" s="83"/>
      <c r="H31" s="61"/>
      <c r="I31" s="58"/>
      <c r="J31" s="82"/>
    </row>
    <row r="32" spans="1:11">
      <c r="A32" s="68" t="s">
        <v>26</v>
      </c>
      <c r="B32" s="69"/>
      <c r="C32" s="69"/>
      <c r="D32" s="69"/>
      <c r="E32" s="84"/>
      <c r="F32" s="71" t="s">
        <v>20</v>
      </c>
      <c r="G32" s="85"/>
      <c r="H32" s="86"/>
      <c r="I32" s="84"/>
      <c r="J32" s="71" t="s">
        <v>21</v>
      </c>
    </row>
    <row r="33" spans="1:11" ht="13.8" thickBot="1">
      <c r="A33" s="74" t="s">
        <v>27</v>
      </c>
      <c r="B33" s="75"/>
      <c r="C33" s="75"/>
      <c r="D33" s="87"/>
      <c r="E33" s="88"/>
      <c r="F33" s="78">
        <f>SUM(F35:F38)</f>
        <v>0</v>
      </c>
      <c r="G33" s="89"/>
      <c r="H33" s="80"/>
      <c r="I33" s="90"/>
      <c r="J33" s="78">
        <f>SUM(J35:J38)</f>
        <v>0</v>
      </c>
      <c r="K33" s="38">
        <f>J33-F33</f>
        <v>0</v>
      </c>
    </row>
    <row r="34" spans="1:11">
      <c r="A34" s="91"/>
      <c r="B34" s="92"/>
      <c r="C34" s="158" t="s">
        <v>23</v>
      </c>
      <c r="D34" s="158"/>
      <c r="E34" s="62"/>
      <c r="F34" s="163"/>
      <c r="G34" s="96"/>
      <c r="H34" s="97" t="s">
        <v>23</v>
      </c>
      <c r="I34" s="94"/>
      <c r="J34" s="95"/>
    </row>
    <row r="35" spans="1:11">
      <c r="A35" s="118"/>
      <c r="B35" s="99"/>
      <c r="C35" s="158"/>
      <c r="D35" s="158"/>
      <c r="E35" s="62"/>
      <c r="F35" s="164"/>
      <c r="G35" s="98"/>
      <c r="H35" s="99"/>
      <c r="I35" s="100"/>
      <c r="J35" s="101"/>
    </row>
    <row r="36" spans="1:11">
      <c r="A36" s="118"/>
      <c r="B36" s="99"/>
      <c r="C36" s="158"/>
      <c r="D36" s="158"/>
      <c r="E36" s="62"/>
      <c r="F36" s="164"/>
      <c r="G36" s="98"/>
      <c r="H36" s="99"/>
      <c r="I36" s="100"/>
      <c r="J36" s="101"/>
    </row>
    <row r="37" spans="1:11">
      <c r="A37" s="118"/>
      <c r="B37" s="99"/>
      <c r="C37" s="158"/>
      <c r="D37" s="158"/>
      <c r="E37" s="62"/>
      <c r="F37" s="164"/>
      <c r="G37" s="98"/>
      <c r="H37" s="99"/>
      <c r="I37" s="100"/>
      <c r="J37" s="101"/>
    </row>
    <row r="38" spans="1:11" ht="13.8" thickBot="1">
      <c r="A38" s="122"/>
      <c r="B38" s="105"/>
      <c r="C38" s="158"/>
      <c r="D38" s="158"/>
      <c r="E38" s="62"/>
      <c r="F38" s="165"/>
      <c r="G38" s="104"/>
      <c r="H38" s="105"/>
      <c r="I38" s="102"/>
      <c r="J38" s="103"/>
    </row>
    <row r="39" spans="1:11">
      <c r="A39" s="68" t="s">
        <v>28</v>
      </c>
      <c r="B39" s="69"/>
      <c r="C39" s="69"/>
      <c r="D39" s="69"/>
      <c r="E39" s="70"/>
      <c r="F39" s="71" t="s">
        <v>20</v>
      </c>
      <c r="G39" s="68"/>
      <c r="H39" s="72"/>
      <c r="I39" s="73"/>
      <c r="J39" s="71" t="s">
        <v>21</v>
      </c>
    </row>
    <row r="40" spans="1:11" ht="13.8" thickBot="1">
      <c r="A40" s="74" t="s">
        <v>29</v>
      </c>
      <c r="B40" s="75"/>
      <c r="C40" s="75"/>
      <c r="D40" s="87"/>
      <c r="E40" s="77"/>
      <c r="F40" s="78">
        <f>SUM(F42:F44)</f>
        <v>0</v>
      </c>
      <c r="G40" s="106"/>
      <c r="H40" s="80"/>
      <c r="I40" s="81"/>
      <c r="J40" s="78">
        <f>SUM(J42:J44)</f>
        <v>6000</v>
      </c>
      <c r="K40" s="38">
        <f>J40-F40</f>
        <v>6000</v>
      </c>
    </row>
    <row r="41" spans="1:11">
      <c r="A41" s="107"/>
      <c r="B41" s="108"/>
      <c r="C41" s="158" t="s">
        <v>23</v>
      </c>
      <c r="D41" s="109"/>
      <c r="E41" s="58"/>
      <c r="F41" s="82"/>
      <c r="G41" s="108"/>
      <c r="H41" s="61" t="s">
        <v>23</v>
      </c>
      <c r="I41" s="110"/>
      <c r="J41" s="82"/>
    </row>
    <row r="42" spans="1:11">
      <c r="A42" s="160"/>
      <c r="B42" s="161"/>
      <c r="C42" s="161"/>
      <c r="D42" s="162"/>
      <c r="E42" s="100"/>
      <c r="F42" s="101"/>
      <c r="G42" s="98" t="s">
        <v>119</v>
      </c>
      <c r="H42" s="99"/>
      <c r="I42" s="100"/>
      <c r="J42" s="101">
        <v>6000</v>
      </c>
    </row>
    <row r="43" spans="1:11">
      <c r="A43" s="111"/>
      <c r="B43" s="10"/>
      <c r="C43" s="10"/>
      <c r="D43" s="10"/>
      <c r="E43" s="100"/>
      <c r="F43" s="101"/>
      <c r="G43" s="159"/>
      <c r="H43" s="99"/>
      <c r="I43" s="100"/>
      <c r="J43" s="101"/>
    </row>
    <row r="44" spans="1:11" ht="13.8" thickBot="1">
      <c r="A44" s="111"/>
      <c r="B44" s="10"/>
      <c r="C44" s="10"/>
      <c r="D44" s="10"/>
      <c r="E44" s="100"/>
      <c r="F44" s="101"/>
      <c r="G44" s="98"/>
      <c r="H44" s="99"/>
      <c r="I44" s="100"/>
      <c r="J44" s="101"/>
    </row>
    <row r="45" spans="1:11">
      <c r="A45" s="68" t="s">
        <v>30</v>
      </c>
      <c r="B45" s="112" t="s">
        <v>31</v>
      </c>
      <c r="C45" s="113"/>
      <c r="D45" s="85"/>
      <c r="E45" s="70"/>
      <c r="F45" s="71" t="s">
        <v>20</v>
      </c>
      <c r="G45" s="114"/>
      <c r="H45" s="86"/>
      <c r="I45" s="84"/>
      <c r="J45" s="71" t="s">
        <v>21</v>
      </c>
    </row>
    <row r="46" spans="1:11" ht="13.8" thickBot="1">
      <c r="A46" s="74"/>
      <c r="B46" s="75"/>
      <c r="C46" s="75"/>
      <c r="D46" s="87"/>
      <c r="E46" s="81"/>
      <c r="F46" s="78">
        <f>SUM(F48:F68)</f>
        <v>5342.35</v>
      </c>
      <c r="G46" s="106"/>
      <c r="H46" s="80"/>
      <c r="I46" s="90"/>
      <c r="J46" s="78">
        <f>SUM(J48:J68)</f>
        <v>60</v>
      </c>
      <c r="K46" s="38">
        <f>J46-F46</f>
        <v>-5282.35</v>
      </c>
    </row>
    <row r="47" spans="1:11">
      <c r="A47" s="115"/>
      <c r="B47" s="92"/>
      <c r="C47" s="92" t="s">
        <v>23</v>
      </c>
      <c r="D47" s="93"/>
      <c r="E47" s="94"/>
      <c r="F47" s="95"/>
      <c r="G47" s="116"/>
      <c r="H47" s="97" t="s">
        <v>23</v>
      </c>
      <c r="I47" s="94"/>
      <c r="J47" s="82"/>
    </row>
    <row r="48" spans="1:11">
      <c r="A48" s="157" t="s">
        <v>74</v>
      </c>
      <c r="B48" s="158"/>
      <c r="C48" s="117"/>
      <c r="D48" s="57"/>
      <c r="E48" s="58"/>
      <c r="F48" s="82">
        <f>1116+216</f>
        <v>1332</v>
      </c>
      <c r="G48" s="166" t="s">
        <v>150</v>
      </c>
      <c r="H48" s="168"/>
      <c r="I48" s="58"/>
      <c r="J48" s="82">
        <v>60</v>
      </c>
    </row>
    <row r="49" spans="1:10">
      <c r="A49" s="118" t="s">
        <v>32</v>
      </c>
      <c r="B49" s="10"/>
      <c r="C49" s="119"/>
      <c r="D49" s="10"/>
      <c r="E49" s="120"/>
      <c r="F49" s="101"/>
      <c r="G49" s="166"/>
      <c r="H49" s="168"/>
      <c r="I49" s="58"/>
      <c r="J49" s="82"/>
    </row>
    <row r="50" spans="1:10">
      <c r="A50" s="118" t="s">
        <v>33</v>
      </c>
      <c r="B50" s="159"/>
      <c r="C50" s="121"/>
      <c r="D50" s="159"/>
      <c r="E50" s="100"/>
      <c r="F50" s="101">
        <v>17.350000000000001</v>
      </c>
      <c r="G50" s="64"/>
      <c r="H50" s="65"/>
      <c r="I50" s="58"/>
      <c r="J50" s="82"/>
    </row>
    <row r="51" spans="1:10">
      <c r="A51" s="118" t="s">
        <v>34</v>
      </c>
      <c r="B51" s="159"/>
      <c r="C51" s="121"/>
      <c r="D51" s="159"/>
      <c r="E51" s="100"/>
      <c r="F51" s="101"/>
      <c r="G51" s="118"/>
      <c r="H51" s="98"/>
      <c r="I51" s="120"/>
      <c r="J51" s="101"/>
    </row>
    <row r="52" spans="1:10">
      <c r="A52" s="118" t="s">
        <v>35</v>
      </c>
      <c r="B52" s="159"/>
      <c r="C52" s="121"/>
      <c r="D52" s="159"/>
      <c r="E52" s="100"/>
      <c r="F52" s="101"/>
      <c r="G52" s="118"/>
      <c r="H52" s="98"/>
      <c r="I52" s="100"/>
      <c r="J52" s="101"/>
    </row>
    <row r="53" spans="1:10">
      <c r="A53" s="118" t="s">
        <v>36</v>
      </c>
      <c r="B53" s="159"/>
      <c r="C53" s="121"/>
      <c r="D53" s="159"/>
      <c r="E53" s="100"/>
      <c r="F53" s="101"/>
      <c r="G53" s="118"/>
      <c r="H53" s="99"/>
      <c r="I53" s="100"/>
      <c r="J53" s="101"/>
    </row>
    <row r="54" spans="1:10" ht="13.2" customHeight="1">
      <c r="A54" s="118" t="s">
        <v>37</v>
      </c>
      <c r="B54" s="159"/>
      <c r="C54" s="121"/>
      <c r="D54" s="159"/>
      <c r="E54" s="100"/>
      <c r="F54" s="101"/>
      <c r="G54" s="118"/>
      <c r="H54" s="99"/>
      <c r="I54" s="100"/>
      <c r="J54" s="101"/>
    </row>
    <row r="55" spans="1:10" s="34" customFormat="1" ht="13.2" customHeight="1">
      <c r="A55" s="118" t="s">
        <v>38</v>
      </c>
      <c r="B55" s="159"/>
      <c r="C55" s="121"/>
      <c r="D55" s="159"/>
      <c r="E55" s="100"/>
      <c r="F55" s="101"/>
      <c r="G55" s="118"/>
      <c r="H55" s="99"/>
      <c r="I55" s="100"/>
      <c r="J55" s="101"/>
    </row>
    <row r="56" spans="1:10">
      <c r="A56" s="118" t="s">
        <v>39</v>
      </c>
      <c r="B56" s="159"/>
      <c r="C56" s="121"/>
      <c r="D56" s="159"/>
      <c r="E56" s="100"/>
      <c r="F56" s="101"/>
      <c r="G56" s="118"/>
      <c r="H56" s="99"/>
      <c r="I56" s="100"/>
      <c r="J56" s="101"/>
    </row>
    <row r="57" spans="1:10">
      <c r="A57" s="118" t="s">
        <v>40</v>
      </c>
      <c r="B57" s="159"/>
      <c r="C57" s="121"/>
      <c r="D57" s="159"/>
      <c r="E57" s="100"/>
      <c r="F57" s="101"/>
      <c r="G57" s="118"/>
      <c r="H57" s="98"/>
      <c r="I57" s="100"/>
      <c r="J57" s="101"/>
    </row>
    <row r="58" spans="1:10">
      <c r="A58" s="118" t="s">
        <v>41</v>
      </c>
      <c r="B58" s="10"/>
      <c r="C58" s="10"/>
      <c r="D58" s="10"/>
      <c r="E58" s="100"/>
      <c r="F58" s="101"/>
      <c r="G58" s="118"/>
      <c r="H58" s="99"/>
      <c r="I58" s="100"/>
      <c r="J58" s="101"/>
    </row>
    <row r="59" spans="1:10">
      <c r="A59" s="118" t="s">
        <v>42</v>
      </c>
      <c r="B59" s="10"/>
      <c r="C59" s="10"/>
      <c r="D59" s="10"/>
      <c r="E59" s="100"/>
      <c r="F59" s="101">
        <f>51+51+116.1+92.1+102+253.5+75+82.5+75</f>
        <v>898.2</v>
      </c>
      <c r="G59" s="111"/>
      <c r="H59" s="37"/>
      <c r="I59" s="100"/>
      <c r="J59" s="101"/>
    </row>
    <row r="60" spans="1:10">
      <c r="A60" s="118" t="s">
        <v>44</v>
      </c>
      <c r="B60" s="10"/>
      <c r="C60" s="10"/>
      <c r="D60" s="10"/>
      <c r="E60" s="100"/>
      <c r="F60" s="101">
        <v>26</v>
      </c>
      <c r="G60" s="111"/>
      <c r="H60" s="37"/>
      <c r="I60" s="100"/>
      <c r="J60" s="101"/>
    </row>
    <row r="61" spans="1:10">
      <c r="A61" s="118" t="s">
        <v>43</v>
      </c>
      <c r="B61" s="10"/>
      <c r="C61" s="10"/>
      <c r="D61" s="10"/>
      <c r="E61" s="100"/>
      <c r="F61" s="101">
        <f>397.5+289.8</f>
        <v>687.3</v>
      </c>
      <c r="G61" s="111"/>
      <c r="H61" s="37"/>
      <c r="I61" s="100"/>
      <c r="J61" s="101"/>
    </row>
    <row r="62" spans="1:10">
      <c r="A62" s="118" t="s">
        <v>45</v>
      </c>
      <c r="B62" s="10"/>
      <c r="C62" s="10"/>
      <c r="D62" s="10"/>
      <c r="E62" s="100"/>
      <c r="F62" s="101"/>
      <c r="G62" s="111"/>
      <c r="H62" s="37"/>
      <c r="I62" s="100"/>
      <c r="J62" s="101"/>
    </row>
    <row r="63" spans="1:10">
      <c r="A63" s="118" t="s">
        <v>46</v>
      </c>
      <c r="B63" s="10"/>
      <c r="C63" s="10"/>
      <c r="D63" s="10"/>
      <c r="E63" s="100"/>
      <c r="F63" s="101"/>
      <c r="G63" s="111"/>
      <c r="H63" s="37"/>
      <c r="I63" s="100"/>
      <c r="J63" s="101"/>
    </row>
    <row r="64" spans="1:10">
      <c r="A64" s="118" t="s">
        <v>47</v>
      </c>
      <c r="B64" s="10"/>
      <c r="C64" s="10"/>
      <c r="D64" s="10"/>
      <c r="E64" s="100"/>
      <c r="F64" s="101"/>
      <c r="G64" s="111"/>
      <c r="H64" s="37"/>
      <c r="I64" s="100"/>
      <c r="J64" s="101"/>
    </row>
    <row r="65" spans="1:10">
      <c r="A65" s="118" t="s">
        <v>48</v>
      </c>
      <c r="B65" s="10"/>
      <c r="C65" s="10"/>
      <c r="D65" s="10"/>
      <c r="E65" s="100"/>
      <c r="F65" s="101"/>
      <c r="G65" s="111"/>
      <c r="H65" s="37"/>
      <c r="I65" s="100"/>
      <c r="J65" s="101"/>
    </row>
    <row r="66" spans="1:10">
      <c r="A66" s="118" t="s">
        <v>75</v>
      </c>
      <c r="B66" s="10"/>
      <c r="C66" s="10"/>
      <c r="D66" s="10"/>
      <c r="E66" s="100"/>
      <c r="F66" s="101">
        <f>162+362.5+624.5+200+95.4+280</f>
        <v>1724.4</v>
      </c>
      <c r="G66" s="111"/>
      <c r="H66" s="37"/>
      <c r="I66" s="100"/>
      <c r="J66" s="101"/>
    </row>
    <row r="67" spans="1:10">
      <c r="A67" s="160" t="s">
        <v>58</v>
      </c>
      <c r="B67" s="161"/>
      <c r="C67" s="161"/>
      <c r="D67" s="162"/>
      <c r="E67" s="100"/>
      <c r="F67" s="101">
        <f>129+102.05+425.6+0.45</f>
        <v>657.10000000000014</v>
      </c>
      <c r="G67" s="111"/>
      <c r="H67" s="37"/>
      <c r="I67" s="100"/>
      <c r="J67" s="101"/>
    </row>
    <row r="68" spans="1:10" ht="16.2" thickBot="1">
      <c r="A68" s="122" t="s">
        <v>57</v>
      </c>
      <c r="B68" s="123"/>
      <c r="C68" s="123"/>
      <c r="D68" s="123"/>
      <c r="E68" s="102"/>
      <c r="F68" s="103" t="s">
        <v>56</v>
      </c>
      <c r="G68" s="124"/>
      <c r="H68" s="125"/>
      <c r="I68" s="102"/>
      <c r="J68" s="103"/>
    </row>
    <row r="69" spans="1:10" ht="13.8" thickBot="1">
      <c r="A69" s="10"/>
      <c r="B69" s="10"/>
      <c r="C69" s="10"/>
      <c r="D69" s="10"/>
      <c r="E69" s="36"/>
      <c r="F69" s="11"/>
      <c r="G69" s="10"/>
      <c r="H69" s="37"/>
      <c r="I69" s="36"/>
      <c r="J69" s="11"/>
    </row>
    <row r="70" spans="1:10" ht="16.2" thickBot="1">
      <c r="A70" s="10"/>
      <c r="B70" s="10"/>
      <c r="C70" s="10"/>
      <c r="D70" s="10"/>
      <c r="E70" s="126" t="s">
        <v>49</v>
      </c>
      <c r="F70" s="127">
        <f>SUM(F6+F24+F33+F40+F46)</f>
        <v>6320.35</v>
      </c>
      <c r="G70" s="128"/>
      <c r="H70" s="129"/>
      <c r="I70" s="126" t="s">
        <v>50</v>
      </c>
      <c r="J70" s="130">
        <f>SUM(J6+J24+J33+J40+J46)</f>
        <v>7404</v>
      </c>
    </row>
    <row r="71" spans="1:10" ht="13.8" thickBot="1">
      <c r="A71" s="10"/>
      <c r="B71" s="10"/>
      <c r="C71" s="10"/>
      <c r="D71" s="10"/>
      <c r="E71" s="36"/>
      <c r="F71" s="11"/>
      <c r="G71" s="10"/>
      <c r="H71" s="37"/>
      <c r="I71" s="36"/>
      <c r="J71" s="11"/>
    </row>
    <row r="72" spans="1:10" ht="13.8" thickBot="1">
      <c r="A72" s="10" t="s">
        <v>81</v>
      </c>
      <c r="B72" s="10"/>
      <c r="C72" s="10"/>
      <c r="D72" s="10"/>
      <c r="E72" s="131">
        <v>614.17999999999995</v>
      </c>
      <c r="F72" s="37"/>
      <c r="G72" s="36"/>
      <c r="H72" s="37"/>
      <c r="I72" s="36"/>
      <c r="J72" s="11"/>
    </row>
    <row r="73" spans="1:10" ht="13.8" thickBot="1">
      <c r="A73" s="10" t="s">
        <v>82</v>
      </c>
      <c r="B73" s="10"/>
      <c r="C73" s="10"/>
      <c r="D73" s="10"/>
      <c r="E73" s="132">
        <f>J70</f>
        <v>7404</v>
      </c>
      <c r="F73" s="37"/>
      <c r="G73" s="36"/>
      <c r="H73" s="37"/>
      <c r="I73" s="36"/>
      <c r="J73" s="11"/>
    </row>
    <row r="74" spans="1:10" ht="13.8" thickBot="1">
      <c r="A74" s="10" t="s">
        <v>83</v>
      </c>
      <c r="B74" s="10"/>
      <c r="C74" s="10"/>
      <c r="D74" s="10"/>
      <c r="E74" s="133">
        <f>F70</f>
        <v>6320.35</v>
      </c>
      <c r="F74" s="37"/>
      <c r="G74" s="36"/>
      <c r="H74" s="37"/>
      <c r="I74" s="36"/>
      <c r="J74" s="11"/>
    </row>
    <row r="75" spans="1:10" ht="13.8" thickBot="1">
      <c r="A75" s="10" t="s">
        <v>84</v>
      </c>
      <c r="B75" s="10"/>
      <c r="C75" s="10"/>
      <c r="D75" s="10"/>
      <c r="E75" s="131">
        <v>1917.83</v>
      </c>
      <c r="F75" s="37"/>
      <c r="G75" s="36"/>
      <c r="H75" s="37"/>
      <c r="I75" s="36"/>
      <c r="J75" s="11"/>
    </row>
    <row r="76" spans="1:10" ht="13.8" thickBot="1">
      <c r="A76" s="10"/>
      <c r="B76" s="10"/>
      <c r="C76" s="10"/>
      <c r="D76" s="10"/>
      <c r="E76" s="134"/>
      <c r="F76" s="11"/>
      <c r="G76" s="10"/>
      <c r="H76" s="37"/>
      <c r="I76" s="36"/>
      <c r="J76" s="11"/>
    </row>
    <row r="77" spans="1:10" ht="13.8" thickBot="1">
      <c r="A77" s="10" t="s">
        <v>51</v>
      </c>
      <c r="B77" s="10"/>
      <c r="C77" s="10"/>
      <c r="D77" s="10"/>
      <c r="E77" s="135">
        <f>J70-F70+E72</f>
        <v>1697.8299999999995</v>
      </c>
      <c r="F77" s="11"/>
      <c r="G77" s="10"/>
      <c r="H77" s="37"/>
      <c r="I77" s="36"/>
      <c r="J77" s="11"/>
    </row>
    <row r="78" spans="1:10">
      <c r="A78" s="32"/>
      <c r="B78" s="32"/>
      <c r="C78" s="32"/>
      <c r="D78" s="32"/>
      <c r="E78" s="36"/>
      <c r="F78" s="11"/>
      <c r="G78" s="10"/>
      <c r="H78" s="37"/>
      <c r="I78" s="36"/>
      <c r="J78" s="11"/>
    </row>
  </sheetData>
  <sheetProtection algorithmName="SHA-512" hashValue="Cd4MDWlrvR6XxuniROvfwCgIZl9iIVY2X+Yy4wjbVqbY/AIEJsAjLnO1QMl9AVWrDjmtnAMtsgOoy2SqZsGWzg==" saltValue="5kJO6si2KC6j2YVg8C5WGw==" spinCount="100000" sheet="1" objects="1" scenarios="1"/>
  <mergeCells count="6">
    <mergeCell ref="G22:H22"/>
    <mergeCell ref="A1:J1"/>
    <mergeCell ref="A2:F2"/>
    <mergeCell ref="G2:J2"/>
    <mergeCell ref="A3:J3"/>
    <mergeCell ref="A6:B6"/>
  </mergeCells>
  <pageMargins left="0.7" right="0.7" top="0.75" bottom="0.75" header="0.3" footer="0.3"/>
  <pageSetup paperSize="9" scale="66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1"/>
  <sheetViews>
    <sheetView tabSelected="1" zoomScaleNormal="100" zoomScaleSheetLayoutView="75" workbookViewId="0">
      <selection activeCell="G9" sqref="G9"/>
    </sheetView>
  </sheetViews>
  <sheetFormatPr baseColWidth="10" defaultRowHeight="13.2"/>
  <cols>
    <col min="1" max="1" width="13.33203125" style="6" customWidth="1"/>
    <col min="3" max="4" width="11.44140625" style="1" customWidth="1"/>
    <col min="5" max="5" width="15.44140625" style="1" customWidth="1"/>
  </cols>
  <sheetData>
    <row r="1" spans="1:7" ht="28.5" customHeight="1">
      <c r="A1" s="13"/>
      <c r="B1" s="13"/>
      <c r="C1" s="17"/>
      <c r="D1" s="17"/>
      <c r="E1" s="17"/>
    </row>
    <row r="2" spans="1:7" ht="33.75" customHeight="1">
      <c r="A2" s="208" t="s">
        <v>123</v>
      </c>
      <c r="B2" s="209"/>
      <c r="C2" s="209"/>
      <c r="D2" s="209"/>
      <c r="E2" s="209"/>
      <c r="F2" s="209"/>
      <c r="G2" s="210"/>
    </row>
    <row r="3" spans="1:7" ht="42" customHeight="1">
      <c r="A3" s="13"/>
      <c r="B3" s="13"/>
      <c r="C3" s="17"/>
      <c r="D3" s="17"/>
      <c r="E3" s="17"/>
    </row>
    <row r="4" spans="1:7" s="4" customFormat="1" ht="16.5" customHeight="1">
      <c r="A4" s="211" t="s">
        <v>22</v>
      </c>
      <c r="B4" s="212"/>
      <c r="C4" s="213"/>
      <c r="D4" s="18"/>
      <c r="E4" s="18"/>
    </row>
    <row r="5" spans="1:7" ht="16.5" customHeight="1">
      <c r="A5" s="21"/>
      <c r="B5" s="21"/>
      <c r="C5" s="21"/>
      <c r="D5" s="21"/>
      <c r="E5" s="15"/>
    </row>
    <row r="6" spans="1:7" ht="16.5" customHeight="1">
      <c r="A6" s="16"/>
      <c r="B6" s="207" t="s">
        <v>68</v>
      </c>
      <c r="C6" s="207"/>
      <c r="D6" s="207"/>
      <c r="E6" s="15"/>
      <c r="F6" s="25"/>
      <c r="G6" s="25">
        <v>400</v>
      </c>
    </row>
    <row r="7" spans="1:7" ht="16.5" customHeight="1">
      <c r="A7" s="16"/>
      <c r="B7" s="207" t="s">
        <v>69</v>
      </c>
      <c r="C7" s="207"/>
      <c r="D7" s="207"/>
      <c r="E7" s="15"/>
      <c r="F7" s="23"/>
      <c r="G7" s="23">
        <v>1500</v>
      </c>
    </row>
    <row r="8" spans="1:7" ht="16.5" customHeight="1">
      <c r="A8" s="16"/>
      <c r="B8" s="207" t="s">
        <v>70</v>
      </c>
      <c r="C8" s="207"/>
      <c r="D8" s="207"/>
      <c r="E8" s="15"/>
      <c r="F8" s="23"/>
      <c r="G8" s="23">
        <v>200</v>
      </c>
    </row>
    <row r="9" spans="1:7" ht="16.5" customHeight="1">
      <c r="A9" s="16"/>
      <c r="B9" s="207" t="s">
        <v>71</v>
      </c>
      <c r="C9" s="207"/>
      <c r="D9" s="207"/>
      <c r="E9" s="207"/>
      <c r="F9" s="207"/>
      <c r="G9" s="23">
        <v>100</v>
      </c>
    </row>
    <row r="10" spans="1:7" ht="16.5" customHeight="1">
      <c r="A10" s="16"/>
      <c r="B10" s="13"/>
      <c r="C10" s="15"/>
      <c r="D10" s="15"/>
      <c r="E10" s="15"/>
    </row>
    <row r="11" spans="1:7" ht="16.5" customHeight="1">
      <c r="A11" s="217" t="s">
        <v>53</v>
      </c>
      <c r="B11" s="218"/>
      <c r="C11" s="219"/>
      <c r="D11" s="15"/>
      <c r="E11" s="15"/>
    </row>
    <row r="12" spans="1:7" ht="16.5" customHeight="1">
      <c r="A12" s="16"/>
      <c r="B12" s="13"/>
      <c r="C12" s="15"/>
      <c r="D12" s="15"/>
      <c r="E12" s="15"/>
    </row>
    <row r="13" spans="1:7" ht="16.5" customHeight="1">
      <c r="A13" s="19"/>
      <c r="B13" s="207" t="s">
        <v>62</v>
      </c>
      <c r="C13" s="207"/>
      <c r="D13" s="207"/>
      <c r="E13" s="15"/>
      <c r="G13" s="23">
        <v>700</v>
      </c>
    </row>
    <row r="14" spans="1:7" ht="16.5" customHeight="1">
      <c r="A14" s="19"/>
      <c r="B14" s="33" t="s">
        <v>63</v>
      </c>
      <c r="C14" s="33"/>
      <c r="D14" s="33"/>
      <c r="E14" s="15"/>
      <c r="G14" s="23">
        <v>500</v>
      </c>
    </row>
    <row r="15" spans="1:7" ht="16.5" customHeight="1">
      <c r="A15" s="16"/>
      <c r="B15" s="207" t="s">
        <v>61</v>
      </c>
      <c r="C15" s="207"/>
      <c r="D15" s="207"/>
      <c r="E15" s="15"/>
      <c r="G15" s="23">
        <v>500</v>
      </c>
    </row>
    <row r="16" spans="1:7" ht="16.5" customHeight="1">
      <c r="A16" s="16"/>
      <c r="B16" s="13"/>
      <c r="C16" s="13"/>
      <c r="D16" s="13"/>
      <c r="E16" s="15"/>
      <c r="G16" s="23"/>
    </row>
    <row r="17" spans="1:7" ht="16.5" customHeight="1">
      <c r="A17" s="217" t="s">
        <v>55</v>
      </c>
      <c r="B17" s="218"/>
      <c r="C17" s="219"/>
      <c r="D17" s="15"/>
      <c r="E17" s="15"/>
    </row>
    <row r="18" spans="1:7" ht="16.5" customHeight="1">
      <c r="A18" s="16"/>
      <c r="B18" s="13"/>
      <c r="C18" s="15"/>
      <c r="D18" s="15"/>
      <c r="E18" s="15"/>
    </row>
    <row r="19" spans="1:7" ht="16.5" customHeight="1">
      <c r="A19" s="19"/>
      <c r="B19" s="207" t="s">
        <v>64</v>
      </c>
      <c r="C19" s="207"/>
      <c r="D19" s="207"/>
      <c r="E19" s="15"/>
      <c r="G19" s="23">
        <v>0</v>
      </c>
    </row>
    <row r="20" spans="1:7" ht="16.5" customHeight="1">
      <c r="A20" s="19"/>
      <c r="B20" s="40" t="s">
        <v>60</v>
      </c>
      <c r="C20" s="40"/>
      <c r="D20" s="40"/>
      <c r="E20" s="15"/>
      <c r="G20" s="23">
        <v>0</v>
      </c>
    </row>
    <row r="21" spans="1:7" ht="16.5" customHeight="1">
      <c r="A21" s="19"/>
      <c r="B21" s="41" t="s">
        <v>65</v>
      </c>
      <c r="C21" s="41"/>
      <c r="D21" s="41"/>
      <c r="E21" s="15"/>
      <c r="G21" s="23">
        <v>0</v>
      </c>
    </row>
    <row r="22" spans="1:7" ht="16.5" customHeight="1">
      <c r="A22" s="19"/>
      <c r="B22" s="41" t="s">
        <v>72</v>
      </c>
      <c r="C22" s="41"/>
      <c r="D22" s="41"/>
      <c r="E22" s="15"/>
      <c r="G22" s="23">
        <v>0</v>
      </c>
    </row>
    <row r="23" spans="1:7" ht="16.5" customHeight="1">
      <c r="A23" s="16"/>
      <c r="B23" s="13"/>
      <c r="C23" s="15"/>
      <c r="D23" s="15"/>
      <c r="E23" s="15"/>
    </row>
    <row r="24" spans="1:7" ht="16.5" customHeight="1">
      <c r="A24" s="217" t="s">
        <v>31</v>
      </c>
      <c r="B24" s="218"/>
      <c r="C24" s="219"/>
      <c r="D24" s="15"/>
      <c r="E24" s="15"/>
      <c r="G24" s="23"/>
    </row>
    <row r="25" spans="1:7" ht="16.5" customHeight="1">
      <c r="A25" s="16"/>
      <c r="B25" s="13"/>
      <c r="C25" s="15"/>
      <c r="D25" s="15"/>
      <c r="E25" s="15"/>
      <c r="G25" s="23"/>
    </row>
    <row r="26" spans="1:7" ht="16.5" customHeight="1">
      <c r="A26" s="16"/>
      <c r="B26" s="207" t="s">
        <v>66</v>
      </c>
      <c r="C26" s="207"/>
      <c r="D26" s="207"/>
      <c r="E26" s="15"/>
      <c r="G26" s="23">
        <v>300</v>
      </c>
    </row>
    <row r="27" spans="1:7" ht="16.5" customHeight="1">
      <c r="A27" s="16"/>
      <c r="B27" s="207" t="s">
        <v>67</v>
      </c>
      <c r="C27" s="207"/>
      <c r="D27" s="207"/>
      <c r="E27" s="15"/>
      <c r="G27" s="23">
        <v>800</v>
      </c>
    </row>
    <row r="28" spans="1:7" ht="16.5" customHeight="1">
      <c r="A28" s="16"/>
      <c r="B28" s="207"/>
      <c r="C28" s="207"/>
      <c r="D28" s="207"/>
      <c r="E28" s="15"/>
      <c r="G28" s="23"/>
    </row>
    <row r="29" spans="1:7" ht="16.5" customHeight="1">
      <c r="A29" s="16"/>
      <c r="B29" s="13"/>
      <c r="C29" s="13"/>
      <c r="D29" s="13"/>
      <c r="E29" s="15"/>
      <c r="G29" s="23"/>
    </row>
    <row r="30" spans="1:7" ht="16.5" customHeight="1">
      <c r="A30" s="16"/>
      <c r="B30" s="13"/>
      <c r="C30" s="15"/>
      <c r="D30" s="15"/>
      <c r="E30" s="15"/>
      <c r="G30" s="23"/>
    </row>
    <row r="31" spans="1:7" ht="16.5" customHeight="1">
      <c r="A31" s="16"/>
      <c r="B31" s="214" t="s">
        <v>54</v>
      </c>
      <c r="C31" s="215"/>
      <c r="D31" s="215"/>
      <c r="E31" s="216"/>
      <c r="F31" s="14"/>
      <c r="G31" s="24">
        <f>SUM(F6:G27)</f>
        <v>5000</v>
      </c>
    </row>
    <row r="32" spans="1:7" ht="16.5" customHeight="1">
      <c r="A32" s="16"/>
      <c r="B32" s="13"/>
      <c r="C32" s="15"/>
      <c r="D32" s="15"/>
      <c r="E32" s="15"/>
    </row>
    <row r="33" spans="1:5" ht="16.5" customHeight="1">
      <c r="A33" s="16"/>
      <c r="B33" s="13"/>
      <c r="C33" s="15"/>
      <c r="D33" s="15"/>
      <c r="E33" s="15"/>
    </row>
    <row r="34" spans="1:5" ht="16.5" customHeight="1">
      <c r="A34" s="16"/>
      <c r="B34" s="13"/>
      <c r="C34" s="15"/>
      <c r="D34" s="15"/>
      <c r="E34" s="15"/>
    </row>
    <row r="35" spans="1:5" ht="16.5" customHeight="1">
      <c r="A35" s="16"/>
      <c r="B35" s="13"/>
      <c r="C35" s="15"/>
      <c r="D35" s="15"/>
      <c r="E35" s="15"/>
    </row>
    <row r="36" spans="1:5" ht="16.5" customHeight="1">
      <c r="A36" s="16"/>
      <c r="B36" s="13"/>
      <c r="C36" s="15"/>
      <c r="D36" s="15"/>
      <c r="E36" s="15"/>
    </row>
    <row r="37" spans="1:5" ht="16.5" customHeight="1">
      <c r="A37" s="16"/>
      <c r="B37" s="13"/>
      <c r="C37" s="15"/>
      <c r="D37" s="15"/>
      <c r="E37" s="15"/>
    </row>
    <row r="38" spans="1:5" ht="16.5" customHeight="1">
      <c r="A38" s="16"/>
      <c r="B38" s="13"/>
      <c r="C38" s="15"/>
      <c r="D38" s="15"/>
      <c r="E38" s="15"/>
    </row>
    <row r="39" spans="1:5" ht="16.5" customHeight="1">
      <c r="A39" s="16"/>
      <c r="B39" s="13"/>
      <c r="C39" s="15"/>
      <c r="D39" s="15"/>
      <c r="E39" s="15"/>
    </row>
    <row r="40" spans="1:5" ht="16.5" customHeight="1">
      <c r="A40" s="16"/>
      <c r="B40" s="13"/>
      <c r="C40" s="15"/>
      <c r="D40" s="15"/>
      <c r="E40" s="15"/>
    </row>
    <row r="41" spans="1:5" ht="16.5" customHeight="1">
      <c r="A41" s="16"/>
      <c r="B41" s="13"/>
      <c r="C41" s="15"/>
      <c r="D41" s="15"/>
      <c r="E41" s="15"/>
    </row>
    <row r="42" spans="1:5">
      <c r="A42" s="16"/>
      <c r="B42" s="13"/>
      <c r="C42" s="15"/>
      <c r="D42" s="15"/>
      <c r="E42" s="15"/>
    </row>
    <row r="43" spans="1:5">
      <c r="A43" s="19"/>
      <c r="B43" s="13"/>
      <c r="C43" s="15"/>
      <c r="D43" s="15"/>
      <c r="E43" s="15"/>
    </row>
    <row r="44" spans="1:5">
      <c r="A44" s="16"/>
      <c r="B44" s="13"/>
      <c r="C44" s="15"/>
      <c r="D44" s="15"/>
      <c r="E44" s="15"/>
    </row>
    <row r="45" spans="1:5">
      <c r="A45" s="16"/>
      <c r="B45" s="13"/>
      <c r="C45" s="15"/>
      <c r="D45" s="15"/>
      <c r="E45" s="15"/>
    </row>
    <row r="46" spans="1:5">
      <c r="A46" s="16"/>
      <c r="B46" s="13"/>
      <c r="C46" s="15"/>
      <c r="D46" s="15"/>
      <c r="E46" s="15"/>
    </row>
    <row r="47" spans="1:5">
      <c r="A47" s="16"/>
      <c r="B47" s="13"/>
      <c r="C47" s="15"/>
      <c r="D47" s="15"/>
      <c r="E47" s="15"/>
    </row>
    <row r="48" spans="1:5">
      <c r="A48" s="16"/>
      <c r="B48" s="13"/>
      <c r="C48" s="15"/>
      <c r="D48" s="15"/>
      <c r="E48" s="15"/>
    </row>
    <row r="49" spans="1:5">
      <c r="A49" s="16"/>
      <c r="B49" s="13"/>
      <c r="C49" s="15"/>
      <c r="D49" s="15"/>
      <c r="E49" s="15"/>
    </row>
    <row r="50" spans="1:5">
      <c r="A50" s="16"/>
      <c r="B50" s="13"/>
      <c r="C50" s="15"/>
      <c r="D50" s="15"/>
      <c r="E50" s="15"/>
    </row>
    <row r="51" spans="1:5">
      <c r="A51" s="16"/>
      <c r="B51" s="13"/>
      <c r="C51" s="15"/>
      <c r="D51" s="15"/>
      <c r="E51" s="15"/>
    </row>
    <row r="52" spans="1:5">
      <c r="A52" s="16"/>
      <c r="B52" s="13"/>
      <c r="C52" s="15"/>
      <c r="D52" s="15"/>
      <c r="E52" s="15"/>
    </row>
    <row r="53" spans="1:5">
      <c r="A53" s="16"/>
      <c r="B53" s="13"/>
      <c r="C53" s="15"/>
      <c r="D53" s="15"/>
      <c r="E53" s="15"/>
    </row>
    <row r="54" spans="1:5">
      <c r="A54" s="16"/>
      <c r="B54" s="13"/>
      <c r="C54" s="15"/>
      <c r="D54" s="15"/>
      <c r="E54" s="15"/>
    </row>
    <row r="55" spans="1:5">
      <c r="A55" s="16"/>
      <c r="B55" s="13"/>
      <c r="C55" s="15"/>
      <c r="D55" s="15"/>
      <c r="E55" s="15"/>
    </row>
    <row r="56" spans="1:5">
      <c r="A56" s="16"/>
      <c r="B56" s="13"/>
      <c r="C56" s="15"/>
      <c r="D56" s="15"/>
      <c r="E56" s="15"/>
    </row>
    <row r="57" spans="1:5">
      <c r="A57" s="16"/>
      <c r="B57" s="13"/>
      <c r="C57" s="15"/>
      <c r="D57" s="15"/>
      <c r="E57" s="15"/>
    </row>
    <row r="58" spans="1:5">
      <c r="A58" s="16"/>
      <c r="B58" s="13"/>
      <c r="C58" s="15"/>
      <c r="D58" s="15"/>
      <c r="E58" s="15"/>
    </row>
    <row r="59" spans="1:5">
      <c r="A59" s="16"/>
      <c r="B59" s="13"/>
      <c r="C59" s="15"/>
      <c r="D59" s="15"/>
      <c r="E59" s="15"/>
    </row>
    <row r="60" spans="1:5">
      <c r="A60" s="16"/>
      <c r="B60" s="13"/>
      <c r="C60" s="15"/>
      <c r="D60" s="15"/>
      <c r="E60" s="15"/>
    </row>
    <row r="61" spans="1:5">
      <c r="A61" s="16"/>
      <c r="B61" s="13"/>
      <c r="C61" s="15"/>
      <c r="D61" s="15"/>
      <c r="E61" s="15"/>
    </row>
    <row r="62" spans="1:5">
      <c r="A62" s="16"/>
      <c r="B62" s="13"/>
      <c r="C62" s="15"/>
      <c r="D62" s="15"/>
      <c r="E62" s="15"/>
    </row>
    <row r="63" spans="1:5">
      <c r="A63" s="16"/>
      <c r="B63" s="13"/>
      <c r="C63" s="15"/>
      <c r="D63" s="15"/>
      <c r="E63" s="15"/>
    </row>
    <row r="64" spans="1:5">
      <c r="A64" s="16"/>
      <c r="B64" s="13"/>
      <c r="C64" s="15"/>
      <c r="D64" s="15"/>
      <c r="E64" s="15"/>
    </row>
    <row r="65" spans="1:5">
      <c r="A65" s="16"/>
      <c r="B65" s="13"/>
      <c r="C65" s="15"/>
      <c r="D65" s="15"/>
      <c r="E65" s="15"/>
    </row>
    <row r="66" spans="1:5">
      <c r="A66" s="16"/>
      <c r="B66" s="13"/>
      <c r="C66" s="15"/>
      <c r="D66" s="15"/>
      <c r="E66" s="15"/>
    </row>
    <row r="67" spans="1:5">
      <c r="A67" s="16"/>
      <c r="B67" s="13"/>
      <c r="C67" s="15"/>
      <c r="D67" s="15"/>
      <c r="E67" s="15"/>
    </row>
    <row r="68" spans="1:5">
      <c r="A68" s="16"/>
      <c r="B68" s="13"/>
      <c r="C68" s="15"/>
      <c r="D68" s="15"/>
      <c r="E68" s="15"/>
    </row>
    <row r="69" spans="1:5">
      <c r="A69" s="16"/>
      <c r="B69" s="13"/>
      <c r="C69" s="15"/>
      <c r="D69" s="15"/>
      <c r="E69" s="15"/>
    </row>
    <row r="70" spans="1:5">
      <c r="A70" s="16"/>
      <c r="B70" s="13"/>
      <c r="C70" s="15"/>
      <c r="D70" s="15"/>
      <c r="E70" s="15"/>
    </row>
    <row r="71" spans="1:5">
      <c r="A71" s="16"/>
      <c r="B71" s="13"/>
      <c r="C71" s="15"/>
      <c r="D71" s="15"/>
      <c r="E71" s="15"/>
    </row>
    <row r="72" spans="1:5">
      <c r="A72" s="16"/>
      <c r="B72" s="13"/>
      <c r="C72" s="15"/>
      <c r="D72" s="15"/>
      <c r="E72" s="15"/>
    </row>
    <row r="73" spans="1:5">
      <c r="A73" s="16"/>
      <c r="B73" s="13"/>
      <c r="C73" s="15"/>
      <c r="D73" s="15"/>
      <c r="E73" s="15"/>
    </row>
    <row r="74" spans="1:5">
      <c r="A74" s="16"/>
      <c r="B74" s="13"/>
      <c r="C74" s="15"/>
      <c r="D74" s="15"/>
      <c r="E74" s="15"/>
    </row>
    <row r="75" spans="1:5">
      <c r="A75" s="16"/>
      <c r="B75" s="13"/>
      <c r="C75" s="15"/>
      <c r="D75" s="15"/>
      <c r="E75" s="15"/>
    </row>
    <row r="76" spans="1:5">
      <c r="A76" s="16"/>
      <c r="B76" s="13"/>
      <c r="C76" s="15"/>
      <c r="D76" s="15"/>
      <c r="E76" s="15"/>
    </row>
    <row r="77" spans="1:5">
      <c r="A77" s="16"/>
      <c r="B77" s="13"/>
      <c r="C77" s="15"/>
      <c r="D77" s="15"/>
      <c r="E77" s="15"/>
    </row>
    <row r="78" spans="1:5">
      <c r="A78" s="16"/>
      <c r="B78" s="13"/>
      <c r="C78" s="15"/>
      <c r="D78" s="15"/>
      <c r="E78" s="15"/>
    </row>
    <row r="79" spans="1:5">
      <c r="A79" s="16"/>
      <c r="B79" s="13"/>
      <c r="C79" s="15"/>
      <c r="D79" s="15"/>
      <c r="E79" s="15"/>
    </row>
    <row r="80" spans="1:5">
      <c r="A80" s="16"/>
      <c r="B80" s="13"/>
      <c r="C80" s="15"/>
      <c r="D80" s="15"/>
      <c r="E80" s="15"/>
    </row>
    <row r="81" spans="1:5">
      <c r="A81" s="16"/>
      <c r="B81" s="13"/>
      <c r="C81" s="15"/>
      <c r="D81" s="15"/>
      <c r="E81" s="15"/>
    </row>
    <row r="82" spans="1:5">
      <c r="A82" s="16"/>
      <c r="B82" s="13"/>
      <c r="C82" s="15"/>
      <c r="D82" s="15"/>
      <c r="E82" s="15"/>
    </row>
    <row r="83" spans="1:5">
      <c r="A83" s="16"/>
      <c r="B83" s="13"/>
      <c r="C83" s="15"/>
      <c r="D83" s="15"/>
      <c r="E83" s="15"/>
    </row>
    <row r="84" spans="1:5">
      <c r="A84" s="16"/>
      <c r="B84" s="13"/>
      <c r="C84" s="15"/>
      <c r="D84" s="15"/>
      <c r="E84" s="15"/>
    </row>
    <row r="85" spans="1:5">
      <c r="A85" s="16"/>
      <c r="B85" s="13"/>
      <c r="C85" s="15"/>
      <c r="D85" s="15"/>
      <c r="E85" s="15"/>
    </row>
    <row r="86" spans="1:5">
      <c r="A86" s="16"/>
      <c r="B86" s="13"/>
      <c r="C86" s="15"/>
      <c r="D86" s="15"/>
      <c r="E86" s="15"/>
    </row>
    <row r="87" spans="1:5">
      <c r="A87" s="16"/>
      <c r="B87" s="13"/>
      <c r="C87" s="15"/>
      <c r="D87" s="15"/>
      <c r="E87" s="15"/>
    </row>
    <row r="88" spans="1:5">
      <c r="A88" s="16"/>
      <c r="B88" s="13"/>
      <c r="C88" s="15"/>
      <c r="D88" s="15"/>
      <c r="E88" s="15"/>
    </row>
    <row r="89" spans="1:5">
      <c r="A89" s="16"/>
      <c r="B89" s="13"/>
      <c r="C89" s="15"/>
      <c r="D89" s="15"/>
      <c r="E89" s="15"/>
    </row>
    <row r="90" spans="1:5">
      <c r="A90" s="16"/>
      <c r="B90" s="13"/>
      <c r="C90" s="15"/>
      <c r="D90" s="15"/>
      <c r="E90" s="15"/>
    </row>
    <row r="91" spans="1:5">
      <c r="A91" s="22"/>
      <c r="B91" s="22"/>
      <c r="C91" s="22"/>
      <c r="D91" s="22"/>
      <c r="E91" s="20"/>
    </row>
  </sheetData>
  <sheetProtection algorithmName="SHA-512" hashValue="6idGOGt65yZlfR6qOosdsl/gRpYujTgKZfVupZwfbjOvHre0w7c8S3tTnSatOhfoq5vb1DKGIXvvKeklhQg7Pw==" saltValue="iRGmieIfRCydK5rTRQv3WA==" spinCount="100000" sheet="1" objects="1" scenarios="1"/>
  <mergeCells count="16">
    <mergeCell ref="B28:D28"/>
    <mergeCell ref="B31:E31"/>
    <mergeCell ref="B15:D15"/>
    <mergeCell ref="A11:C11"/>
    <mergeCell ref="B13:D13"/>
    <mergeCell ref="B19:D19"/>
    <mergeCell ref="A24:C24"/>
    <mergeCell ref="B26:D26"/>
    <mergeCell ref="B27:D27"/>
    <mergeCell ref="A17:C17"/>
    <mergeCell ref="B9:F9"/>
    <mergeCell ref="B6:D6"/>
    <mergeCell ref="B7:D7"/>
    <mergeCell ref="A2:G2"/>
    <mergeCell ref="A4:C4"/>
    <mergeCell ref="B8:D8"/>
  </mergeCells>
  <phoneticPr fontId="0" type="noConversion"/>
  <pageMargins left="0.78740157499999996" right="0.78740157499999996" top="0.984251969" bottom="0.984251969" header="0.4921259845" footer="0.4921259845"/>
  <pageSetup paperSize="9" scale="9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8</vt:i4>
      </vt:variant>
      <vt:variant>
        <vt:lpstr>Plages nommées</vt:lpstr>
      </vt:variant>
      <vt:variant>
        <vt:i4>1</vt:i4>
      </vt:variant>
    </vt:vector>
  </HeadingPairs>
  <TitlesOfParts>
    <vt:vector size="9" baseType="lpstr">
      <vt:lpstr>Poste 1 stages</vt:lpstr>
      <vt:lpstr>Poste 2 Activités + réunions</vt:lpstr>
      <vt:lpstr>Poste 3 Matériels</vt:lpstr>
      <vt:lpstr>Poste 4 Subventions</vt:lpstr>
      <vt:lpstr>Poste 8 charges d'exploitation</vt:lpstr>
      <vt:lpstr>COMPTE CHEQUES</vt:lpstr>
      <vt:lpstr>BILAN</vt:lpstr>
      <vt:lpstr>previsionnel</vt:lpstr>
      <vt:lpstr>BILAN!Zone_d_impression</vt:lpstr>
    </vt:vector>
  </TitlesOfParts>
  <Company>Aurore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</dc:creator>
  <cp:lastModifiedBy>jo Vrijens</cp:lastModifiedBy>
  <cp:lastPrinted>2016-12-14T10:38:07Z</cp:lastPrinted>
  <dcterms:created xsi:type="dcterms:W3CDTF">2001-02-27T19:39:15Z</dcterms:created>
  <dcterms:modified xsi:type="dcterms:W3CDTF">2017-03-04T15:28:39Z</dcterms:modified>
</cp:coreProperties>
</file>