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10" windowHeight="9050" tabRatio="947" activeTab="0"/>
  </bookViews>
  <sheets>
    <sheet name="BILAN" sheetId="1" r:id="rId1"/>
    <sheet name="Poste 1 Cotisations" sheetId="2" r:id="rId2"/>
    <sheet name="Poste 2 licences et cartes" sheetId="3" r:id="rId3"/>
    <sheet name="Poste 3 matériel" sheetId="4" r:id="rId4"/>
    <sheet name="Poste 4 subventions" sheetId="5" r:id="rId5"/>
    <sheet name="Poste 5 Reseau ALIEN" sheetId="6" r:id="rId6"/>
    <sheet name="Poste 5 bis comptes Alien" sheetId="7" r:id="rId7"/>
    <sheet name="Poste 6 Charges d'exploitation" sheetId="8" r:id="rId8"/>
    <sheet name="COMMISSIONS" sheetId="9" r:id="rId9"/>
    <sheet name="COMPTE CHEQUES" sheetId="10" r:id="rId10"/>
  </sheets>
  <definedNames>
    <definedName name="_xlnm.Print_Area" localSheetId="0">'BILAN'!$A$1:$L$70</definedName>
    <definedName name="_xlnm.Print_Area" localSheetId="1">'Poste 1 Cotisations'!$A$1:$E$31</definedName>
    <definedName name="_xlnm.Print_Area" localSheetId="2">'Poste 2 licences et cartes'!$A$1:$E$124</definedName>
    <definedName name="_xlnm.Print_Area" localSheetId="6">'Poste 5 bis comptes Alien'!$A$1:$J$73</definedName>
  </definedNames>
  <calcPr fullCalcOnLoad="1"/>
</workbook>
</file>

<file path=xl/sharedStrings.xml><?xml version="1.0" encoding="utf-8"?>
<sst xmlns="http://schemas.openxmlformats.org/spreadsheetml/2006/main" count="1330" uniqueCount="500">
  <si>
    <t>Date</t>
  </si>
  <si>
    <t>Nature mouvement</t>
  </si>
  <si>
    <t>Crédit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</si>
  <si>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</si>
  <si>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</si>
  <si>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</si>
  <si>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</si>
  <si>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</si>
  <si>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</si>
  <si>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</si>
  <si>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</si>
  <si>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</si>
  <si>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</si>
  <si>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</si>
  <si>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</si>
  <si>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</si>
  <si>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</si>
  <si>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</si>
  <si>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</si>
  <si>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</si>
  <si>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</si>
  <si>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</si>
  <si>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</si>
  <si>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</si>
  <si>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</si>
  <si>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</si>
  <si>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</si>
  <si>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</si>
  <si>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Poste 1  Cotisations Fédérales</t>
  </si>
  <si>
    <t>LICENCES ET CARTES DOUBLE FACE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</si>
  <si>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</si>
  <si>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</si>
  <si>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</si>
  <si>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</si>
  <si>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</si>
  <si>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</si>
  <si>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</si>
  <si>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</si>
  <si>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</si>
  <si>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</si>
  <si>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</si>
  <si>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</si>
  <si>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</si>
  <si>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</si>
  <si>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</si>
  <si>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</si>
  <si>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</si>
  <si>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</si>
  <si>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</si>
  <si>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</si>
  <si>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</si>
  <si>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Site internet Comité</t>
  </si>
  <si>
    <t>Poste 4 Subventions</t>
  </si>
  <si>
    <t>RESEAU ALIEN</t>
  </si>
  <si>
    <t>Poste 2 licences et cartes</t>
  </si>
  <si>
    <t>N° Chq/virement</t>
  </si>
  <si>
    <t>Poste 6</t>
  </si>
  <si>
    <t>Poste 3 Matériel</t>
  </si>
  <si>
    <t>Poste 6 charges d'exploitation</t>
  </si>
  <si>
    <t>N° CHQ/VIR/ CB</t>
  </si>
  <si>
    <t>Prévisionnel</t>
  </si>
  <si>
    <t>Commission Juridique</t>
  </si>
  <si>
    <t>retours banque</t>
  </si>
  <si>
    <t>Cartes clubs</t>
  </si>
  <si>
    <t>Adhésions Nationales des clubs</t>
  </si>
  <si>
    <t>Adhésions Départementales des clubs</t>
  </si>
  <si>
    <t>Adhésions Régionales des clubs</t>
  </si>
  <si>
    <t>Total Poste 1</t>
  </si>
  <si>
    <t>Total Débit Crédit</t>
  </si>
  <si>
    <t>Total Poste 2</t>
  </si>
  <si>
    <t>Total Poste 3</t>
  </si>
  <si>
    <t>Total Poste 6</t>
  </si>
  <si>
    <t>Total Poste 4</t>
  </si>
  <si>
    <t>Total Poste 5</t>
  </si>
  <si>
    <t>Poste 5 Réseau ALIEN</t>
  </si>
  <si>
    <t>Vérification: doit être zéro</t>
  </si>
  <si>
    <t>Solde en Compte à l'instantanée</t>
  </si>
  <si>
    <t>COMMISSIONS</t>
  </si>
  <si>
    <t>Montant restant</t>
  </si>
  <si>
    <t xml:space="preserve">Montant </t>
  </si>
  <si>
    <t>Reste à</t>
  </si>
  <si>
    <t>Montant versé</t>
  </si>
  <si>
    <t xml:space="preserve">Montant pas </t>
  </si>
  <si>
    <t>demandé</t>
  </si>
  <si>
    <t>attribué</t>
  </si>
  <si>
    <t>verser</t>
  </si>
  <si>
    <t>APNEE</t>
  </si>
  <si>
    <t>ARCHEOLOGIE</t>
  </si>
  <si>
    <t>BIOLOGIE</t>
  </si>
  <si>
    <t>JURIDIQUE</t>
  </si>
  <si>
    <t>MEDICALE</t>
  </si>
  <si>
    <t>TECHNIQUE</t>
  </si>
  <si>
    <t>Totaux</t>
  </si>
  <si>
    <t>Réunions et  AG</t>
  </si>
  <si>
    <t>Adhésions Régional des clubs</t>
  </si>
  <si>
    <t>Achat matériel</t>
  </si>
  <si>
    <t>Virement</t>
  </si>
  <si>
    <t>Cartes  clubs</t>
  </si>
  <si>
    <t>Vente Fournitures Fédérales</t>
  </si>
  <si>
    <t xml:space="preserve">Licences             </t>
  </si>
  <si>
    <t xml:space="preserve">Licences                  </t>
  </si>
  <si>
    <t>STARESO ALIEN séjour Scientifique</t>
  </si>
  <si>
    <t>BURON Daniel déplacements Corte Alien</t>
  </si>
  <si>
    <t>REPORT 31/12/2017</t>
  </si>
  <si>
    <t>Frais déplacements VRIJENS réunion 15 Mars</t>
  </si>
  <si>
    <t>Frais déplacements LERISSEL Alien</t>
  </si>
  <si>
    <t>Frais déplacements BRURON Alien</t>
  </si>
  <si>
    <t>SPICE CIRCUS Supports de communication</t>
  </si>
  <si>
    <t>Frais déplacements BURON Alien</t>
  </si>
  <si>
    <t>Frais Déplact SERAFINI Alien</t>
  </si>
  <si>
    <t>Frais Déplact Escales Alien</t>
  </si>
  <si>
    <t>Frais Déplact Buron Alien</t>
  </si>
  <si>
    <t>Frais déplacement ESPLAT Alien</t>
  </si>
  <si>
    <t>Frais deplacements ALIEN Buron</t>
  </si>
  <si>
    <t>Frais deplacements ALIEN Ferrand</t>
  </si>
  <si>
    <t>Sortie ALIEN Buron Daniel</t>
  </si>
  <si>
    <t>Costa verde Loisirs plongées recherche ALIEN</t>
  </si>
  <si>
    <t>Frais Alien Lerissel Karine</t>
  </si>
  <si>
    <t>Frais deplacements BURON ALIEN</t>
  </si>
  <si>
    <t>Frais deplacements BURON ALIEN Fête science</t>
  </si>
  <si>
    <t>COMPTES Alien 2018 / 2019 / 2020</t>
  </si>
  <si>
    <t>Budget Alien 2018-2019</t>
  </si>
  <si>
    <t>Budget Alien 2019-2020</t>
  </si>
  <si>
    <t>virement</t>
  </si>
  <si>
    <t>1 Achat fournitures fédérales</t>
  </si>
  <si>
    <t>2 Fournitures administratives</t>
  </si>
  <si>
    <t>3 Frais d'affranchissement</t>
  </si>
  <si>
    <t>4 Téléphone Internet</t>
  </si>
  <si>
    <t>5 Site Internet Comité</t>
  </si>
  <si>
    <t>7 Frais Bancaires</t>
  </si>
  <si>
    <t>8 Déplacements</t>
  </si>
  <si>
    <t>9 Hébergements repas</t>
  </si>
  <si>
    <t>10 Location de voitures</t>
  </si>
  <si>
    <t>11 Essence</t>
  </si>
  <si>
    <t>12 Salons, Foires et expositions</t>
  </si>
  <si>
    <t>13 Réceptions et frais de représentation</t>
  </si>
  <si>
    <t>14 Réunions et AG</t>
  </si>
  <si>
    <t>15 Communication et publicité</t>
  </si>
  <si>
    <t>16 Assurances</t>
  </si>
  <si>
    <t>1 Cotisations Nationales des Clubs</t>
  </si>
  <si>
    <t>2 Cotisations Régionales des clubs</t>
  </si>
  <si>
    <t>3 Cotisations départementales des club</t>
  </si>
  <si>
    <t>1 Licences / Cartes</t>
  </si>
  <si>
    <t>2 Cartes commissions</t>
  </si>
  <si>
    <t>4 Reversement ristournes licences 2A</t>
  </si>
  <si>
    <t>5 Reversement ristournes cartes 2A</t>
  </si>
  <si>
    <t>6 Reversement ristournes licences 2B</t>
  </si>
  <si>
    <t>7 Reversement ristournes cartes 2B</t>
  </si>
  <si>
    <t>1 Subvention Commission Technique</t>
  </si>
  <si>
    <t>2 Subvention commission Archelogie</t>
  </si>
  <si>
    <t>3 Subvention Commision Environnement et Biologie</t>
  </si>
  <si>
    <t>4 Subvention Commission Apnée</t>
  </si>
  <si>
    <t>5 Subvention Commission Médicale</t>
  </si>
  <si>
    <t>6 Subvention Commission Juridique</t>
  </si>
  <si>
    <t>7 CNDS</t>
  </si>
  <si>
    <t>8 Divers</t>
  </si>
  <si>
    <t>2020-5-1 Frais déplacements BURON ALIEN 20/7 Porto</t>
  </si>
  <si>
    <t xml:space="preserve">2020-5-4 Frais déplacements visite clubs balagne </t>
  </si>
  <si>
    <t>2020-5-2 Repas Buron déplacements</t>
  </si>
  <si>
    <t>2020-5-3 Réunion repas Office environnement</t>
  </si>
  <si>
    <t>Recyclage brevets d'état</t>
  </si>
  <si>
    <t>17 Divers</t>
  </si>
  <si>
    <t>2020-5-5  SPICE CIRCUS ALIEN impression livres</t>
  </si>
  <si>
    <t>Fact 2021-5-1 Journee ALIEN BURON</t>
  </si>
  <si>
    <t>Fact 2021-5-2 Journee ALIEN LERISSEL</t>
  </si>
  <si>
    <t>Fact 2021-5-3 Journee ALIEN FERRAND</t>
  </si>
  <si>
    <t>Fact 2021-5-4 Journee ALIEN COSTA VERDE LOISIR</t>
  </si>
  <si>
    <t>Budget Alien 2020-2021</t>
  </si>
  <si>
    <t>OEC ALIEN Solde avenant 4</t>
  </si>
  <si>
    <t>Fact 2021-5-5 Déplacements BURON Corte</t>
  </si>
  <si>
    <t>Fact 2021-5-6 Affiches dépliants SPICE CIRCUS</t>
  </si>
  <si>
    <t>Fact 2021-5-7 Déplacements BURON Balagne</t>
  </si>
  <si>
    <t>Budget Alien 2021-2022</t>
  </si>
  <si>
    <t>6 Suivi developpement et maintenance site Internet Comité</t>
  </si>
  <si>
    <t>Suivi maintenance et developpement site internet</t>
  </si>
  <si>
    <t>OEC avance alien budget 2019 - 2020 avenant 4</t>
  </si>
  <si>
    <t>Avance alien Budget 2020-2021 avenant 5</t>
  </si>
  <si>
    <t>Avance alien Budget 2021-2022 avenant 6</t>
  </si>
  <si>
    <t>VIR acompte Budget ALIEN 2018-2019 avenant 3</t>
  </si>
  <si>
    <t>Solde Budget Alien 2018 - 2019 avenant 3</t>
  </si>
  <si>
    <t>Avenant 3</t>
  </si>
  <si>
    <t>Avenant 4</t>
  </si>
  <si>
    <t>Avenant 5</t>
  </si>
  <si>
    <t>Avenant 6</t>
  </si>
  <si>
    <t>REPORT 14/09/2021</t>
  </si>
  <si>
    <t>COMPTES chèques 2021/2022</t>
  </si>
  <si>
    <t>Comptes rattachés des commissions 2021/2022</t>
  </si>
  <si>
    <t>en banque 15/9/2021</t>
  </si>
  <si>
    <t>en 2021/2022</t>
  </si>
  <si>
    <t>versé 15/09/22</t>
  </si>
  <si>
    <t>en banque 15/09/22</t>
  </si>
  <si>
    <t>comptes 15/09/2021</t>
  </si>
  <si>
    <t>Compte de résultat 2021/2022</t>
  </si>
  <si>
    <t>Au 15/09/2022</t>
  </si>
  <si>
    <t>Règlement  licences / cartes   1 au 15/9/21</t>
  </si>
  <si>
    <t>Règlement licences / Cartes     1 au 15/9/2021</t>
  </si>
  <si>
    <t>Factures dûs le 15/09/2022</t>
  </si>
  <si>
    <t>Sommes restants à encaisser le 15/09/2022</t>
  </si>
  <si>
    <t>Reste en compte commissions   15/09/2022</t>
  </si>
  <si>
    <t>Ristournes au codep 2B Licences   2020-2021</t>
  </si>
  <si>
    <t>Ristournes au codep 2A Licences   2020-2021</t>
  </si>
  <si>
    <t>Ristournes au codep 2A Cartes     2020-2021</t>
  </si>
  <si>
    <t>Ristournes au codep 2B Cartes     2020-2021</t>
  </si>
  <si>
    <t>Reversement ristournes siège Cartes 2A    2020-2021</t>
  </si>
  <si>
    <t>Reversement ristournes siège Cartes 2B    2020-2021</t>
  </si>
  <si>
    <t>Prélèvement</t>
  </si>
  <si>
    <t>Fact 210809 Base aérienne</t>
  </si>
  <si>
    <t>Remise 1 chèque</t>
  </si>
  <si>
    <t>Fact 2022-5-1 Remboursement BURON Frais formation cadre relais ALIEN</t>
  </si>
  <si>
    <t>Fact 2022-5-2 Remboursement BELINE Frais formation cadre relais ALIEN</t>
  </si>
  <si>
    <t>Fact 2022-5-1 Remb BURON Frais formation cadre relais ALIEN</t>
  </si>
  <si>
    <t>Fact 2022-5-2 Remb BELINE Frais formation cadre relais ALIEN</t>
  </si>
  <si>
    <t>Fact 2022-6-9-1 repas instructeurs corses</t>
  </si>
  <si>
    <t>CB</t>
  </si>
  <si>
    <t>Fact 2022-6-9-1 repas instructeurs Corses</t>
  </si>
  <si>
    <t>Fact 2022-2-3-1 FFESSM Licences au 14 sept 21</t>
  </si>
  <si>
    <t>Fact 2022-2-3-2 FFESSM Cartes au 14 sept 21</t>
  </si>
  <si>
    <t>3 Reglement licences/ Cartes 1 au 14/9/2021</t>
  </si>
  <si>
    <t>Fact 2022-2-3-2 FFESSM Cartes au 14 sept 21 (96 ctr)</t>
  </si>
  <si>
    <t>Ristournes licences Codep 2A 2020-2021</t>
  </si>
  <si>
    <t>Ristournes licences Codep 2B 2020-2021</t>
  </si>
  <si>
    <t>Ristournes licences 2020-2021</t>
  </si>
  <si>
    <t>Prélèvement SEPA licences cartes 1 au 14 sept</t>
  </si>
  <si>
    <t>Rejet SEPA Bleu marine</t>
  </si>
  <si>
    <t xml:space="preserve"> Fact 210940 CTR Cartes</t>
  </si>
  <si>
    <t>Fact 211120 cartes CREBS 15 au 30 sept</t>
  </si>
  <si>
    <t>Fact 2022-2-1-1 FFESSM FWEB192046 Licences au 30 sept</t>
  </si>
  <si>
    <t>Fact 2022-2-1-2 FFESSM FWEB192046 Cartes au 30 sept</t>
  </si>
  <si>
    <t>Fact 2022-2-1-2 CREBS FFESSM FWEB192046 Cartes au 30 sept</t>
  </si>
  <si>
    <t>Fact 2022-2-1-2 CTR FFESSM FWEB192046 Cartes au 30 sept</t>
  </si>
  <si>
    <t>Remise chèque TARAVO F0210805 F0211004</t>
  </si>
  <si>
    <t>Virement subvention archeo</t>
  </si>
  <si>
    <t>1° Subvention</t>
  </si>
  <si>
    <t>FACT 2022-6-13-1 Vin Réunion</t>
  </si>
  <si>
    <t>Fact 211120 cartes CTR 15 au 30 sept</t>
  </si>
  <si>
    <t>Prélèvement SEPA AFFIL 2022</t>
  </si>
  <si>
    <t>Prélèvement SEPA licences cartes 15 sept AU 30/9</t>
  </si>
  <si>
    <t>Rejet SEPA CAMPOMORO PL NITROX AFFIL</t>
  </si>
  <si>
    <t>Prélèvement SEPA frais rejet bleu marin</t>
  </si>
  <si>
    <t>Virement Cotisations CODEP 2B</t>
  </si>
  <si>
    <t>Virement Cotisations CODEP 2A</t>
  </si>
  <si>
    <t>Versement cotisations CODEP 2B</t>
  </si>
  <si>
    <t>Versement cotisations CODEP 2A</t>
  </si>
  <si>
    <t xml:space="preserve">Fact 2022-5-3 Remboursement BELINE St Florent </t>
  </si>
  <si>
    <t>Fact 2022-5-4-Remboursement BURON Pianottoli</t>
  </si>
  <si>
    <t>Fact 2022-5-5-Remboursement BELINE CALVI 27/10</t>
  </si>
  <si>
    <t>Remboursement plongee passion TV</t>
  </si>
  <si>
    <t>Remboursement LEMAITRE Thomas</t>
  </si>
  <si>
    <t>Fact 2022-2-1-5 FFESSM Brevets CTR oct 21 FWEB192139</t>
  </si>
  <si>
    <t>Prélèvement SEPA licences cartes OCT 21</t>
  </si>
  <si>
    <t>Prélèvement SEPA PREMIER licences cartes OCT 21 +affil</t>
  </si>
  <si>
    <t>Fact 2022-5-6-Remboursement BURON CORTE 9/11</t>
  </si>
  <si>
    <t>Fact 2022-6-7-2 frais progileance</t>
  </si>
  <si>
    <t>Facture boutique CTR</t>
  </si>
  <si>
    <t>Facture CTR cartes octobre 2021</t>
  </si>
  <si>
    <t>ch 2260 SG</t>
  </si>
  <si>
    <t xml:space="preserve">Fact 2022-6-14-1 EARL ALTI CAMPI CDR CORTE </t>
  </si>
  <si>
    <t>Fact 2022-6-17-1 cotisation Longitude 181</t>
  </si>
  <si>
    <t>Chq 2259</t>
  </si>
  <si>
    <t>Fact 2022-6-8-1 Frais déplacement VRIJENS CDR Corte</t>
  </si>
  <si>
    <t>Fact 2022-6-8-2 Frais déplacement ESCALES CDR Corte</t>
  </si>
  <si>
    <t>Fact 2022-6-8-3 Frais déplacement ALFONSI CDR Corte</t>
  </si>
  <si>
    <t>Fact 2022-6-8-4 Frais déplacement SERAFINI CDR Corte</t>
  </si>
  <si>
    <t>Fact 2022-6-8-5 Frais déplacement GUIRAUD CDR Corte</t>
  </si>
  <si>
    <t>Fact 2022-5-7 Remboursement BURON Furiani corte Fac</t>
  </si>
  <si>
    <t>Fact 2022-6-8-6 Frais déplacement VIGNOCCHI CDR Corte</t>
  </si>
  <si>
    <t>Virement du ANS</t>
  </si>
  <si>
    <t>virement ANS 2021</t>
  </si>
  <si>
    <t>CH 2260 SG</t>
  </si>
  <si>
    <t>CH 2261 SG</t>
  </si>
  <si>
    <t>Fact 2022-6-14-2 Casa Guelfucci repas CDR élargi AG régionale</t>
  </si>
  <si>
    <t>Fact 2022-6-14-2 casa Guelfucci Repas CDR AG Régionale élargi</t>
  </si>
  <si>
    <t>Fact 2022-6-8-7 Frais déplacement VRIJENS AG CORTE</t>
  </si>
  <si>
    <t>Fact 2022-6-8-8 Frais déplacement ALFONSI AG CORTE</t>
  </si>
  <si>
    <t>Fact 2022-6-8-9 Frais déplacement ESCALES AG CORTE</t>
  </si>
  <si>
    <t>Fact 2022-6-8-9 Frais déplacement GRANDJEAN AG CORTE</t>
  </si>
  <si>
    <t>Fact 2022-6-7-2 Frais sur prélèvement SEPA</t>
  </si>
  <si>
    <t>Fact 2022-5-8 Remboursement BURON AG 4 DEC CORTE</t>
  </si>
  <si>
    <t>Prélèvement SEPA licences cartes NOV 21</t>
  </si>
  <si>
    <t>Prélèvement SEPA PREMIER licences cartes NOV 21</t>
  </si>
  <si>
    <t>Fact 2022-2-1-7 FFESSM cartes nov 21 FWEB192220 CTR</t>
  </si>
  <si>
    <t>Ristournes cartes CODEP 2A</t>
  </si>
  <si>
    <t>Ristournes cartes CODEP 2B</t>
  </si>
  <si>
    <t>Fact 211136 CTR Cartes</t>
  </si>
  <si>
    <t>Ristournes brevets 2021 FFESSM</t>
  </si>
  <si>
    <t>Ristounes Brevet FFESSM</t>
  </si>
  <si>
    <t>Fact 2022-6-7-3 Frais sur prélèvement SEPA</t>
  </si>
  <si>
    <t>Versement subvention CTR et 30€ cartes TIV erreur compte</t>
  </si>
  <si>
    <t>Reçu à tort Corsica diving center carte TIV</t>
  </si>
  <si>
    <t>CTR 30€ cartes TIV erreur compte</t>
  </si>
  <si>
    <t>Versement 1ère subvention CTR</t>
  </si>
  <si>
    <t>Fact 2022-6-14-3 Remboursement VIGNOCCHI Frais AG Corte</t>
  </si>
  <si>
    <t>Remboursement VIGNOCCHI Frais AG Corte fact 2022-6-14-3</t>
  </si>
  <si>
    <t>Fact 2022-6-7-3 cotisation jazz</t>
  </si>
  <si>
    <t>Fact 210903 211011 2110106 211110 THYRENNIA</t>
  </si>
  <si>
    <t>CH 612109</t>
  </si>
  <si>
    <t>Remise chèque Fact 210903 211011 2110106 211110 THYRENNIA</t>
  </si>
  <si>
    <t>Fact 2021-6-7-1 Frais sur prélèvements SEPA</t>
  </si>
  <si>
    <t>Fact 2021-6-7-1 Cotisation Jazz</t>
  </si>
  <si>
    <t>Fact 2022-6-7-2 Frais rejet SEPA</t>
  </si>
  <si>
    <t>Fact 2022-6-7-2 Cotisation Jazz</t>
  </si>
  <si>
    <t>Fact 2022-6-7-2 Frais sur rejet SEPA</t>
  </si>
  <si>
    <t>Fact 2022-6-7-3 frais progileance</t>
  </si>
  <si>
    <t>Fact 2022-6-7-4 frais progéliance</t>
  </si>
  <si>
    <t>Fact 2022-6-7-4 Frais sur prélèvement SEPA</t>
  </si>
  <si>
    <t>Fact 2022-6-7-4 cotisation jazz</t>
  </si>
  <si>
    <t>Fact 2022-6-7-5 frais progéliance net</t>
  </si>
  <si>
    <t>Fact 2022-6-7-2 Frais Progeliance</t>
  </si>
  <si>
    <t>Fact 2022-6-7-2 Frais rejet SEPA bleu marin</t>
  </si>
  <si>
    <t>Fact 2022-6-6-1 maintenance et suivi site 2021</t>
  </si>
  <si>
    <t>Règlement Facture 211230 cartes TIV CTR</t>
  </si>
  <si>
    <t>FACT 2022-2-1-9 cartes dec CTR FWEB192298</t>
  </si>
  <si>
    <t>Subvention CREBS</t>
  </si>
  <si>
    <t>Subvention Apnée</t>
  </si>
  <si>
    <t>Subvention 2022</t>
  </si>
  <si>
    <t>Fact 2022-6-17-2 cotisation 2022 CROS</t>
  </si>
  <si>
    <t>Remise chèque Base aérienne F0211083</t>
  </si>
  <si>
    <t>Remise chèque Base aérienne F0211083 THYRENNIA</t>
  </si>
  <si>
    <t>Prélèvement SEPA Licences cartes décembre 21</t>
  </si>
  <si>
    <t xml:space="preserve">Prélèvement SEPA Licences cartes décembre 21 </t>
  </si>
  <si>
    <t>Fact 2022-6-8-11 Déplacement Pdt DIRM Marseille</t>
  </si>
  <si>
    <t>Fact 2022-6-9-2 repas BURON VRIJENS Réunion DIRM Marseille</t>
  </si>
  <si>
    <t>Fact 2022-6-7-5 Frais sur prélèvement SEPA</t>
  </si>
  <si>
    <t>Fact 2022-6-7-5 cotisation jazz</t>
  </si>
  <si>
    <t>Fact 2022-6-8-12 frais de déplacement Buron réunion DIRM Marseille</t>
  </si>
  <si>
    <t>Remise ch FACT 211204 TARAVO ch 2484952 Credit maritime</t>
  </si>
  <si>
    <t>FACT 2022-3-1 ordinateur secretariat</t>
  </si>
  <si>
    <t>Fact 220201 Eragnole Pub site</t>
  </si>
  <si>
    <t>Fact 220202 ISAULA Pub site</t>
  </si>
  <si>
    <t>Fact 2022-6-7-6 frais progéliance net</t>
  </si>
  <si>
    <t>Remise ch FACT 211107 TARAVO ch 4404320 Credit maritime</t>
  </si>
  <si>
    <t>Fact 2022-6-8-13 Frais dépalecement BURON Natura 2000</t>
  </si>
  <si>
    <t>Fact 2022-6-8-13 Frais déplacement BURON Natura 2000</t>
  </si>
  <si>
    <t>Fact 2022-6-16-1 assurance lafont membres du comité</t>
  </si>
  <si>
    <t>Prélèvement SEPA Licences cartes JANV 22</t>
  </si>
  <si>
    <t>Prélèvement SEPA AFFIL 2022 THE CORMORANT</t>
  </si>
  <si>
    <t>Prélèvement SEPA AFFIL 2022 THE CORMORAN</t>
  </si>
  <si>
    <t>Prélèvement SEPA Licences cartes PREMIER JANV 22 + AFFIL</t>
  </si>
  <si>
    <t>Prélèvement SEPA AFFIL 2022 CIUTTATA</t>
  </si>
  <si>
    <t>Fact 2022-6-12-1 vin pour le salon de plongée</t>
  </si>
  <si>
    <t>Fact 2022-6-8-14 Déplacement Président Corté Réunion centres examen</t>
  </si>
  <si>
    <t xml:space="preserve">Fact 2022-6-8-15 Déplacement Pdt préfecture Ajaccio </t>
  </si>
  <si>
    <t>Fact 2022-6-8-15 déplacement Pdt préfecture Ajaccio remise médailles</t>
  </si>
  <si>
    <t>Fact 2022-1-1-1 Payement cotisations nationales 32 clubs 2021 - 2022</t>
  </si>
  <si>
    <t>Fact 2022-6-7-6 Frais sur prélèvement SEPA</t>
  </si>
  <si>
    <t>Fact 2022-6-7-6 cotisation jazz</t>
  </si>
  <si>
    <t>Fact 220204 Affiliation AZUR APNEA</t>
  </si>
  <si>
    <t>Chèque</t>
  </si>
  <si>
    <t>Fact 2022-6-7-7 frais progéliance net</t>
  </si>
  <si>
    <t>Fact 2022-6-17-3 AZURINE CONSEIL</t>
  </si>
  <si>
    <t>Fact 2022-6-14-4 DUMAS Patrick formation sport santé</t>
  </si>
  <si>
    <t>Fact 2022-6-9-3 Repas Casa Corsa Salon Paris</t>
  </si>
  <si>
    <t>Fact 2022-6-10-1 Location voiture Salon</t>
  </si>
  <si>
    <t>Somme dû a Alien le 15/09/2022</t>
  </si>
  <si>
    <t>Balance 2021 / 2022</t>
  </si>
  <si>
    <t>Solde en Compte au 15 septembre 2021</t>
  </si>
  <si>
    <t>Avoir Région 15 septembre 2022</t>
  </si>
  <si>
    <t>Avoir théorique Région 15 sept. 2022</t>
  </si>
  <si>
    <t>Prélèvement SEPA Licences cartes FEV 22</t>
  </si>
  <si>
    <t>Prélèvement SEPA Licences cartes PREMIER JANV 22 CSLG</t>
  </si>
  <si>
    <t>Fact 2022-6-9-4 Hotel Pdt Ajaccio Championnat Corse Apnée</t>
  </si>
  <si>
    <t>Fact 2022-6-9-5 Participation Repas représentants national championnat Apnée</t>
  </si>
  <si>
    <t>Fact 2022-6-8-16 Déplacement PDT Championnat Corse Apnée Ajaccio</t>
  </si>
  <si>
    <t>Fact 2022-5-9 Rempboursement réliquat Alien Avenant 5 2021</t>
  </si>
  <si>
    <t>Fact 2022-6-17-4 Gerbe obseques Alain Coste</t>
  </si>
  <si>
    <t>Fact 2022-6-13-1 Réunion National VIN</t>
  </si>
  <si>
    <t>Fact 2022-6-13-2 Champagne de représentation</t>
  </si>
  <si>
    <t>Fact 2022-6-17-5 Renouvellement abonnement ZOOM</t>
  </si>
  <si>
    <t>Fact 2022-6-7-7 Frais sur prélèvement SEPA</t>
  </si>
  <si>
    <t>Fact 2022-6-7-7 Frais sur paiement étranger</t>
  </si>
  <si>
    <t>Subvention apnée 2022</t>
  </si>
  <si>
    <t>Fact 2022-6-8-17 Déplacement POIGET 2 réunions Corte</t>
  </si>
  <si>
    <t>Fact 2022-6-8-17 Déplacement POIGET 2 réunions Corte nov 2021</t>
  </si>
  <si>
    <t>Fact 2022-6-8-18 Déplacement Pdt Corte Réunion cadres</t>
  </si>
  <si>
    <t xml:space="preserve">Fact 2022-6-8-19 Déplacement S GUIRAUD Corte Réunion </t>
  </si>
  <si>
    <t>Fact 2022-6-12-2 charcuterie Salon</t>
  </si>
  <si>
    <t>Fact 2022-5-10 impression livrets Alien acompte 50%</t>
  </si>
  <si>
    <t>Fact 2022-5-8 Remboursement BURON AG 4 Déc. Corte</t>
  </si>
  <si>
    <t>Fact 2022-6-9-6 repas reunion Corte</t>
  </si>
  <si>
    <t>Fact 2022-6-8-20 Déplacement VRIJENS OTA OEC</t>
  </si>
  <si>
    <t>Remboursement frais de déplacement POIGET</t>
  </si>
  <si>
    <t>Fact 2022-6-7-8 frais progéliance net</t>
  </si>
  <si>
    <t>Fact 2022-6-7-7 cotisation jazz</t>
  </si>
  <si>
    <t>Fact 220208 TARAVO Ch 2484956</t>
  </si>
  <si>
    <t>Fact 2022-5-11 seminaire Alien Stareso et Vita Marina BURON</t>
  </si>
  <si>
    <t>Solde subvention 2022 apnée</t>
  </si>
  <si>
    <t>Prélèvement SEPA licences cartes mars 2021</t>
  </si>
  <si>
    <t>Fact 2022-5-9 Remboursement réliquat Alien Avenant 5 2021</t>
  </si>
  <si>
    <t>Fact 2022-6-7-8 Frais sur prélèvement SEPA</t>
  </si>
  <si>
    <t>Fact 2022-6-7-8 Cotisartion annuelle CB</t>
  </si>
  <si>
    <t>Fact 2022-5-12 Séminaire Alien STARESO</t>
  </si>
  <si>
    <t>Fact 2022-6-17-6 Kanumera vetements comité</t>
  </si>
  <si>
    <t>Fact 2022-6-14-5 Vin AGE National</t>
  </si>
  <si>
    <t>Fact 2022-6-14-6 repas corses AGE</t>
  </si>
  <si>
    <t>Fact 2022-6-14-7 repas corses AGE</t>
  </si>
  <si>
    <t>Fact 2022-2-2-1 cartouches d'encre</t>
  </si>
  <si>
    <t>Fact 2022-6-12-3 invitations salon region</t>
  </si>
  <si>
    <t>Fact 2022-6-7-8 cotisation jazz</t>
  </si>
  <si>
    <t>Fact 2022-6-7-9 frais progéliance net</t>
  </si>
  <si>
    <t>Subvention CTR 2022</t>
  </si>
  <si>
    <t>Frais déplacements Fact 2022-6-8-21 stage initial MF2 Escales</t>
  </si>
  <si>
    <t>2ème Subvention</t>
  </si>
  <si>
    <t>Solde Subvention Archeologie 2022</t>
  </si>
  <si>
    <t>Fact 2022-6-9-7 repas teunion instances de contrôle Ajaccio</t>
  </si>
  <si>
    <t>Fact 2022-6-8-22 déplacement pdt ajaccio réunion instances de contrôle</t>
  </si>
  <si>
    <t>Fact 2022-6-9-7 repas reunion instances de contrôle Ajaccio</t>
  </si>
  <si>
    <t>Fact 2022-2-1-17 Cartes FFESSM CTR avril 2022 FWEB192632</t>
  </si>
  <si>
    <t>Fact 2022-2-1-17 Cartes FFESSM BIO avril 2022 FWEB192632</t>
  </si>
  <si>
    <t>Fact 2022-2-1-17 Cartes FFESSM ARCHEO avril 2022 FWEB192632</t>
  </si>
  <si>
    <t xml:space="preserve">Fact 220436 Cartes BIO avril 2022 </t>
  </si>
  <si>
    <t>Fact 220437 Cartes ARCHEO avril 2022</t>
  </si>
  <si>
    <t>Fact Fact 220435 CTR Cartes avril</t>
  </si>
  <si>
    <t>Prélèvement SEPA licences cartes avril 2022</t>
  </si>
  <si>
    <t>Prélèvement SEPA licences cartes avril 2022 PREMIER + Affil</t>
  </si>
  <si>
    <t xml:space="preserve">Prélèvement SEPA licences cartes avril 2022 PREMIER </t>
  </si>
  <si>
    <t>Fact 220435 Affiliation CORSICAJET CROISIERE CARGESE</t>
  </si>
  <si>
    <t>Fact 2022-5-10 impression livrets Alien solde</t>
  </si>
  <si>
    <t>Fact 2022-6-7-9 cotisation jazz</t>
  </si>
  <si>
    <t>Fact 2022-6-7-9 Frais sur prélèvement SEPA</t>
  </si>
  <si>
    <t>Fact Base aérienne licences cartes avril</t>
  </si>
  <si>
    <t>Fact 2022-6-7-10 Frais sur prélèvement SEPA</t>
  </si>
  <si>
    <t>Fact 2022-6-7-10 frais progéliance net</t>
  </si>
  <si>
    <t>Dommages intérêts percçus affaire PALOMBA</t>
  </si>
  <si>
    <t>Fact 2022-6-1-1 Boutique FFESSM</t>
  </si>
  <si>
    <t>Fact 2022-6-1-2 Boutique FFESSM</t>
  </si>
  <si>
    <t>Fact 2022-6-1-2 Boutique FFESSM 2022057633 CTR</t>
  </si>
  <si>
    <t>Fact 220303 220402 TARAVO Licences cartes</t>
  </si>
  <si>
    <t>Remise  chèque</t>
  </si>
  <si>
    <t>Dommages intérêts perçus affaire PALOMBA</t>
  </si>
  <si>
    <t>Fact 220202 ISULA Pub site</t>
  </si>
  <si>
    <t>Fact 202-6-5-1 AZURINE</t>
  </si>
  <si>
    <t>Prélèvement SEPA licences cartes Mai 2022</t>
  </si>
  <si>
    <t xml:space="preserve">Prélèvement SEPA licences cartes Mai 2022 PREMIER </t>
  </si>
  <si>
    <t>Retour rejet SEPA FUN DIVE</t>
  </si>
  <si>
    <t>Fact 2022-6-7-10 Frais sur rejet SEPA Fun Dive</t>
  </si>
  <si>
    <t>Fact 2022-6-7-10 cotisation Jazz</t>
  </si>
  <si>
    <t>Fact 220547 Carte CREBS mai 2022</t>
  </si>
  <si>
    <t>Fact 220546 Carte CTR mai 2022</t>
  </si>
  <si>
    <t>Reboursement frais impayé SEPA FUN DIVE</t>
  </si>
  <si>
    <t>Fact 2022-6-7-11 frais progéliance net</t>
  </si>
  <si>
    <t>Fact 2022-21-21 cartes BIO  juin FFESSM FWEB192795</t>
  </si>
  <si>
    <t>Fact 2022-21-21 cartes ARCHEO  juin FFESSM FWEB192795</t>
  </si>
  <si>
    <t>Fact 2022-21-21 cartes CTR  juin FFESSM FWEB192795</t>
  </si>
  <si>
    <t>Fact 2022-21-19 cartes mai FFESSM FWEB192717 BIO</t>
  </si>
  <si>
    <t>Fact 2022-21-19 cartes mai FFESSM FWEB192717 CTR</t>
  </si>
  <si>
    <t>21/072022</t>
  </si>
  <si>
    <t>Fact 2022-6-3-1 enveloppes et timbres</t>
  </si>
  <si>
    <t>Fact 2022-6-2-1 cartouches d'encre</t>
  </si>
  <si>
    <t>Fact 2022-3-1 enveloppes et timbres</t>
  </si>
  <si>
    <t>Fact 2022-2-1-3 FFESSM Licences oct 21 FWEB192138</t>
  </si>
  <si>
    <t>Fact 2022-2-1-4 FFESSM Brevets oct 21 FWEB192139</t>
  </si>
  <si>
    <t>Fact 2022-2-1-5 FFESSM Licences nov 21 FWEB192219</t>
  </si>
  <si>
    <t>Fact 2022-2-1-6 FFESSM cartes nov 21 FWEB192220</t>
  </si>
  <si>
    <t>Fact 2022-2-1-7 FFESSM Licences Nov 21 FWEB192297</t>
  </si>
  <si>
    <t>Fact 2022-2-1-8 FFESSM Cartes nov 21 FWEB 192298</t>
  </si>
  <si>
    <t>Fact FWEB192378/79  licences et brevets Janv. Fact 2022-2-1-9 et 10- avoir FA5511</t>
  </si>
  <si>
    <t>Fact 2022-2-1-12 FWEB192458 BREVETS FEV FFESSM</t>
  </si>
  <si>
    <t>Fact 2022-2-1-11 FWEB192458 LICENCES FEV FFESSM</t>
  </si>
  <si>
    <t>Fact 2022-2-1-13 licences mars FFESSM FWEB192545</t>
  </si>
  <si>
    <t>Fact 2022-2-1-14 Brevets mars FFESSM FWEB192546</t>
  </si>
  <si>
    <t>Fact 2022-2-1-15 Licences FFESSM avril 2022 FWEB192631</t>
  </si>
  <si>
    <t>Fact 2022-2-1-16 Cartes FFESSM avril 2022 FWEB192632</t>
  </si>
  <si>
    <t>Fact 2022-21-17 licences mai FFESSM FWEB192716</t>
  </si>
  <si>
    <t>Fact 2022-21-18 cartes es mai FFESSM FWEB192717</t>
  </si>
  <si>
    <t>Fact 2022-21-19 licences juin FFESSM FWEB192794</t>
  </si>
  <si>
    <t>Fact 2022-21-20 cartes  juin FFESSM FWEB192795</t>
  </si>
  <si>
    <t>Fact 2022-2-1-7 FFESSM Licences DEC 21 FWEB192297</t>
  </si>
  <si>
    <t>Fact 2022-2-1-8 FFESSM Cartes DEC 21 FWEB 192298</t>
  </si>
  <si>
    <t>Fact 2022-2-1-17 licences mai FFESSM FWEB192716</t>
  </si>
  <si>
    <t>Fact 2022-2-1-18 cartes  mai FFESSM FWEB192717</t>
  </si>
  <si>
    <t>Fact 2022-2-1-19 licences juin FFESSM FWEB192794</t>
  </si>
  <si>
    <t>Fact 2022-2-1-20 cartes  juin FFESSM FWEB192795</t>
  </si>
  <si>
    <t>Fact 220644 Cartes CTR Juin 22</t>
  </si>
  <si>
    <t>Fact 220601 Fournitures Boutique FFESSM</t>
  </si>
  <si>
    <t>Prélèvement SEPA licences cartes JUIN 2022</t>
  </si>
  <si>
    <t xml:space="preserve">Prélèvement SEPA licences cartes JUIN 2022 PREMIER </t>
  </si>
  <si>
    <t>Fact 2022-6-7-11 Frais sur prélèvement SEPA</t>
  </si>
  <si>
    <t>Fqact 220607 Base aérienne</t>
  </si>
  <si>
    <t>Fact 2022-6-7-11 cotisation Jazz</t>
  </si>
  <si>
    <t>Fact 2022-6-7-12 frais progéliance net</t>
  </si>
  <si>
    <t>Solde Subvention commission médicale</t>
  </si>
  <si>
    <t>Solde Alien OEC</t>
  </si>
  <si>
    <t>Fact 220607 Base aérienne</t>
  </si>
  <si>
    <t>Prélèvement SEPA licences cartes JUILLET 2022</t>
  </si>
  <si>
    <t xml:space="preserve">Prélèvement SEPA licences cartes JUILLET 2022 PREMIER </t>
  </si>
  <si>
    <t>Fact 2022-6-7-12 Frais sur prélèvement SEPA</t>
  </si>
  <si>
    <t>Fact 220511 Base aérienne</t>
  </si>
  <si>
    <t>Fact 220761 cartes CTR JUILLET 22</t>
  </si>
  <si>
    <t>Fact 220646 cartes Archéo</t>
  </si>
  <si>
    <t>Fact 220645 cartes Bio</t>
  </si>
  <si>
    <t>Fact 2022-6-7-12 cotisation Jazz</t>
  </si>
  <si>
    <t>Subvention exceptionnelle Commission apnée</t>
  </si>
  <si>
    <t>Fact 2022-5-13 Fact 2022-5-14 visite clubs et Mare Vivu</t>
  </si>
  <si>
    <t>Total</t>
  </si>
  <si>
    <t>Fact 2022-5-13 Fact 2022-5-14 visite clubs et Mare Vivu D BURON Alien</t>
  </si>
  <si>
    <t>Fact 2022-6-8-23 déplacement Pdt Ajaccio MF1</t>
  </si>
  <si>
    <t>Fact 2022-6-7-13 Progileance net</t>
  </si>
  <si>
    <t>Avance Subvention Archeo</t>
  </si>
  <si>
    <t>Avance subvention 2022-2023</t>
  </si>
  <si>
    <t>Fact  220866   Cartes CTR AOUT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</si>
</sst>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72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4"/>
      <name val="Fredfont"/>
      <family val="0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4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4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175" fontId="0" fillId="0" borderId="10" xfId="0" applyNumberFormat="1" applyFont="1" applyBorder="1" applyAlignment="1">
      <alignment horizontal="right"/>
    </xf>
    <xf numFmtId="175" fontId="3" fillId="33" borderId="10" xfId="0" applyNumberFormat="1" applyFont="1" applyFill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12" fillId="34" borderId="14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/>
    </xf>
    <xf numFmtId="176" fontId="67" fillId="34" borderId="15" xfId="0" applyNumberFormat="1" applyFont="1" applyFill="1" applyBorder="1" applyAlignment="1">
      <alignment horizontal="right"/>
    </xf>
    <xf numFmtId="4" fontId="5" fillId="34" borderId="16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176" fontId="67" fillId="34" borderId="15" xfId="0" applyNumberFormat="1" applyFont="1" applyFill="1" applyBorder="1" applyAlignment="1">
      <alignment/>
    </xf>
    <xf numFmtId="175" fontId="0" fillId="0" borderId="10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left"/>
    </xf>
    <xf numFmtId="4" fontId="5" fillId="0" borderId="19" xfId="0" applyNumberFormat="1" applyFont="1" applyBorder="1" applyAlignment="1">
      <alignment horizontal="center"/>
    </xf>
    <xf numFmtId="4" fontId="0" fillId="36" borderId="20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3" fontId="0" fillId="36" borderId="21" xfId="0" applyNumberFormat="1" applyFont="1" applyFill="1" applyBorder="1" applyAlignment="1">
      <alignment/>
    </xf>
    <xf numFmtId="4" fontId="67" fillId="36" borderId="15" xfId="0" applyNumberFormat="1" applyFont="1" applyFill="1" applyBorder="1" applyAlignment="1">
      <alignment horizontal="right"/>
    </xf>
    <xf numFmtId="4" fontId="7" fillId="36" borderId="22" xfId="0" applyNumberFormat="1" applyFont="1" applyFill="1" applyBorder="1" applyAlignment="1">
      <alignment horizontal="center"/>
    </xf>
    <xf numFmtId="4" fontId="0" fillId="37" borderId="20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176" fontId="67" fillId="36" borderId="15" xfId="0" applyNumberFormat="1" applyFont="1" applyFill="1" applyBorder="1" applyAlignment="1">
      <alignment/>
    </xf>
    <xf numFmtId="4" fontId="5" fillId="36" borderId="16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/>
    </xf>
    <xf numFmtId="4" fontId="12" fillId="36" borderId="23" xfId="0" applyNumberFormat="1" applyFont="1" applyFill="1" applyBorder="1" applyAlignment="1">
      <alignment horizontal="left"/>
    </xf>
    <xf numFmtId="176" fontId="67" fillId="36" borderId="15" xfId="0" applyNumberFormat="1" applyFont="1" applyFill="1" applyBorder="1" applyAlignment="1">
      <alignment horizontal="right"/>
    </xf>
    <xf numFmtId="4" fontId="5" fillId="0" borderId="22" xfId="0" applyNumberFormat="1" applyFont="1" applyBorder="1" applyAlignment="1">
      <alignment horizontal="center"/>
    </xf>
    <xf numFmtId="4" fontId="3" fillId="37" borderId="22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3" fillId="37" borderId="23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3" fillId="37" borderId="17" xfId="0" applyNumberFormat="1" applyFont="1" applyFill="1" applyBorder="1" applyAlignment="1">
      <alignment horizontal="center"/>
    </xf>
    <xf numFmtId="4" fontId="67" fillId="36" borderId="25" xfId="0" applyNumberFormat="1" applyFont="1" applyFill="1" applyBorder="1" applyAlignment="1">
      <alignment horizontal="right"/>
    </xf>
    <xf numFmtId="4" fontId="6" fillId="36" borderId="20" xfId="0" applyNumberFormat="1" applyFont="1" applyFill="1" applyBorder="1" applyAlignment="1">
      <alignment/>
    </xf>
    <xf numFmtId="3" fontId="6" fillId="36" borderId="21" xfId="0" applyNumberFormat="1" applyFont="1" applyFill="1" applyBorder="1" applyAlignment="1">
      <alignment/>
    </xf>
    <xf numFmtId="176" fontId="67" fillId="36" borderId="26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 horizontal="center"/>
    </xf>
    <xf numFmtId="4" fontId="12" fillId="36" borderId="17" xfId="0" applyNumberFormat="1" applyFont="1" applyFill="1" applyBorder="1" applyAlignment="1">
      <alignment horizontal="right"/>
    </xf>
    <xf numFmtId="4" fontId="12" fillId="36" borderId="14" xfId="0" applyNumberFormat="1" applyFont="1" applyFill="1" applyBorder="1" applyAlignment="1">
      <alignment horizontal="left"/>
    </xf>
    <xf numFmtId="176" fontId="67" fillId="36" borderId="26" xfId="0" applyNumberFormat="1" applyFont="1" applyFill="1" applyBorder="1" applyAlignment="1">
      <alignment horizontal="right"/>
    </xf>
    <xf numFmtId="4" fontId="13" fillId="37" borderId="12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3" fillId="37" borderId="21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4" fontId="12" fillId="36" borderId="14" xfId="0" applyNumberFormat="1" applyFont="1" applyFill="1" applyBorder="1" applyAlignment="1">
      <alignment/>
    </xf>
    <xf numFmtId="3" fontId="14" fillId="36" borderId="14" xfId="0" applyNumberFormat="1" applyFont="1" applyFill="1" applyBorder="1" applyAlignment="1">
      <alignment/>
    </xf>
    <xf numFmtId="4" fontId="15" fillId="36" borderId="17" xfId="0" applyNumberFormat="1" applyFont="1" applyFill="1" applyBorder="1" applyAlignment="1">
      <alignment horizontal="right"/>
    </xf>
    <xf numFmtId="4" fontId="15" fillId="36" borderId="14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175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37" borderId="30" xfId="0" applyNumberFormat="1" applyFont="1" applyFill="1" applyBorder="1" applyAlignment="1">
      <alignment/>
    </xf>
    <xf numFmtId="4" fontId="18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6" xfId="0" applyNumberFormat="1" applyFont="1" applyFill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75" fontId="3" fillId="9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14" fontId="0" fillId="9" borderId="13" xfId="0" applyNumberFormat="1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14" fontId="0" fillId="38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14" fontId="0" fillId="38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8" borderId="10" xfId="0" applyNumberFormat="1" applyFont="1" applyFill="1" applyBorder="1" applyAlignment="1">
      <alignment horizontal="left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3" fillId="33" borderId="12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/>
    </xf>
    <xf numFmtId="14" fontId="66" fillId="0" borderId="13" xfId="0" applyNumberFormat="1" applyFont="1" applyBorder="1" applyAlignment="1">
      <alignment horizontal="center"/>
    </xf>
    <xf numFmtId="175" fontId="0" fillId="38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176" fontId="68" fillId="39" borderId="11" xfId="0" applyNumberFormat="1" applyFont="1" applyFill="1" applyBorder="1" applyAlignment="1">
      <alignment/>
    </xf>
    <xf numFmtId="175" fontId="5" fillId="0" borderId="10" xfId="0" applyNumberFormat="1" applyFont="1" applyBorder="1" applyAlignment="1">
      <alignment horizontal="right"/>
    </xf>
    <xf numFmtId="175" fontId="66" fillId="0" borderId="10" xfId="0" applyNumberFormat="1" applyFont="1" applyBorder="1" applyAlignment="1">
      <alignment horizontal="right"/>
    </xf>
    <xf numFmtId="0" fontId="0" fillId="37" borderId="14" xfId="0" applyFont="1" applyFill="1" applyBorder="1" applyAlignment="1">
      <alignment/>
    </xf>
    <xf numFmtId="0" fontId="0" fillId="19" borderId="20" xfId="0" applyFill="1" applyBorder="1" applyAlignment="1">
      <alignment horizontal="center"/>
    </xf>
    <xf numFmtId="0" fontId="40" fillId="19" borderId="20" xfId="0" applyFont="1" applyFill="1" applyBorder="1" applyAlignment="1">
      <alignment horizontal="center"/>
    </xf>
    <xf numFmtId="0" fontId="40" fillId="37" borderId="20" xfId="0" applyFont="1" applyFill="1" applyBorder="1" applyAlignment="1">
      <alignment horizontal="center"/>
    </xf>
    <xf numFmtId="0" fontId="40" fillId="40" borderId="20" xfId="0" applyFont="1" applyFill="1" applyBorder="1" applyAlignment="1">
      <alignment horizontal="center"/>
    </xf>
    <xf numFmtId="0" fontId="40" fillId="40" borderId="22" xfId="0" applyFont="1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40" fillId="19" borderId="17" xfId="0" applyFont="1" applyFill="1" applyBorder="1" applyAlignment="1">
      <alignment horizontal="center"/>
    </xf>
    <xf numFmtId="0" fontId="40" fillId="37" borderId="17" xfId="0" applyFont="1" applyFill="1" applyBorder="1" applyAlignment="1">
      <alignment horizontal="center"/>
    </xf>
    <xf numFmtId="0" fontId="40" fillId="40" borderId="17" xfId="0" applyFont="1" applyFill="1" applyBorder="1" applyAlignment="1">
      <alignment horizontal="center"/>
    </xf>
    <xf numFmtId="0" fontId="40" fillId="40" borderId="16" xfId="0" applyFont="1" applyFill="1" applyBorder="1" applyAlignment="1">
      <alignment horizontal="center"/>
    </xf>
    <xf numFmtId="0" fontId="64" fillId="0" borderId="31" xfId="0" applyFont="1" applyBorder="1" applyAlignment="1">
      <alignment/>
    </xf>
    <xf numFmtId="0" fontId="49" fillId="37" borderId="23" xfId="0" applyFont="1" applyFill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8" fontId="49" fillId="37" borderId="23" xfId="0" applyNumberFormat="1" applyFont="1" applyFill="1" applyBorder="1" applyAlignment="1">
      <alignment horizontal="center"/>
    </xf>
    <xf numFmtId="176" fontId="40" fillId="0" borderId="23" xfId="0" applyNumberFormat="1" applyFont="1" applyBorder="1" applyAlignment="1">
      <alignment horizontal="center"/>
    </xf>
    <xf numFmtId="176" fontId="40" fillId="0" borderId="2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4" fillId="0" borderId="32" xfId="0" applyFont="1" applyBorder="1" applyAlignment="1">
      <alignment/>
    </xf>
    <xf numFmtId="0" fontId="49" fillId="37" borderId="33" xfId="0" applyFont="1" applyFill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64" fillId="0" borderId="35" xfId="0" applyFont="1" applyBorder="1" applyAlignment="1">
      <alignment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0" fontId="64" fillId="0" borderId="38" xfId="0" applyFont="1" applyBorder="1" applyAlignment="1">
      <alignment/>
    </xf>
    <xf numFmtId="0" fontId="0" fillId="37" borderId="33" xfId="0" applyFill="1" applyBorder="1" applyAlignment="1">
      <alignment horizontal="center"/>
    </xf>
    <xf numFmtId="0" fontId="69" fillId="19" borderId="11" xfId="0" applyFont="1" applyFill="1" applyBorder="1" applyAlignment="1">
      <alignment/>
    </xf>
    <xf numFmtId="0" fontId="69" fillId="37" borderId="11" xfId="0" applyFont="1" applyFill="1" applyBorder="1" applyAlignment="1">
      <alignment horizontal="center" vertical="center"/>
    </xf>
    <xf numFmtId="176" fontId="69" fillId="40" borderId="11" xfId="0" applyNumberFormat="1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175" fontId="0" fillId="38" borderId="10" xfId="0" applyNumberFormat="1" applyFont="1" applyFill="1" applyBorder="1" applyAlignment="1">
      <alignment horizontal="right"/>
    </xf>
    <xf numFmtId="175" fontId="0" fillId="38" borderId="10" xfId="0" applyNumberFormat="1" applyFont="1" applyFill="1" applyBorder="1" applyAlignment="1">
      <alignment/>
    </xf>
    <xf numFmtId="175" fontId="0" fillId="38" borderId="10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175" fontId="0" fillId="39" borderId="10" xfId="0" applyNumberFormat="1" applyFont="1" applyFill="1" applyBorder="1" applyAlignment="1">
      <alignment/>
    </xf>
    <xf numFmtId="175" fontId="0" fillId="38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76" fontId="42" fillId="0" borderId="23" xfId="0" applyNumberFormat="1" applyFont="1" applyBorder="1" applyAlignment="1">
      <alignment/>
    </xf>
    <xf numFmtId="176" fontId="70" fillId="0" borderId="23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/>
    </xf>
    <xf numFmtId="176" fontId="44" fillId="0" borderId="23" xfId="0" applyNumberFormat="1" applyFont="1" applyBorder="1" applyAlignment="1">
      <alignment horizontal="center"/>
    </xf>
    <xf numFmtId="176" fontId="44" fillId="0" borderId="33" xfId="0" applyNumberFormat="1" applyFont="1" applyBorder="1" applyAlignment="1">
      <alignment horizontal="center"/>
    </xf>
    <xf numFmtId="176" fontId="44" fillId="0" borderId="36" xfId="0" applyNumberFormat="1" applyFont="1" applyBorder="1" applyAlignment="1">
      <alignment horizontal="center"/>
    </xf>
    <xf numFmtId="176" fontId="44" fillId="0" borderId="36" xfId="0" applyNumberFormat="1" applyFont="1" applyBorder="1" applyAlignment="1">
      <alignment/>
    </xf>
    <xf numFmtId="176" fontId="44" fillId="0" borderId="33" xfId="0" applyNumberFormat="1" applyFont="1" applyBorder="1" applyAlignment="1">
      <alignment/>
    </xf>
    <xf numFmtId="176" fontId="69" fillId="19" borderId="11" xfId="0" applyNumberFormat="1" applyFont="1" applyFill="1" applyBorder="1" applyAlignment="1">
      <alignment horizontal="center"/>
    </xf>
    <xf numFmtId="176" fontId="45" fillId="19" borderId="11" xfId="0" applyNumberFormat="1" applyFont="1" applyFill="1" applyBorder="1" applyAlignment="1">
      <alignment horizontal="center"/>
    </xf>
    <xf numFmtId="176" fontId="45" fillId="19" borderId="11" xfId="0" applyNumberFormat="1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39" borderId="10" xfId="0" applyNumberFormat="1" applyFill="1" applyBorder="1" applyAlignment="1">
      <alignment horizontal="left"/>
    </xf>
    <xf numFmtId="0" fontId="0" fillId="39" borderId="10" xfId="0" applyFill="1" applyBorder="1" applyAlignment="1">
      <alignment/>
    </xf>
    <xf numFmtId="175" fontId="0" fillId="39" borderId="10" xfId="0" applyNumberFormat="1" applyFont="1" applyFill="1" applyBorder="1" applyAlignment="1">
      <alignment horizontal="right"/>
    </xf>
    <xf numFmtId="14" fontId="0" fillId="15" borderId="10" xfId="0" applyNumberFormat="1" applyFont="1" applyFill="1" applyBorder="1" applyAlignment="1">
      <alignment horizontal="left"/>
    </xf>
    <xf numFmtId="0" fontId="0" fillId="15" borderId="10" xfId="0" applyFont="1" applyFill="1" applyBorder="1" applyAlignment="1">
      <alignment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14" fontId="0" fillId="15" borderId="10" xfId="0" applyNumberFormat="1" applyFont="1" applyFill="1" applyBorder="1" applyAlignment="1">
      <alignment horizontal="left"/>
    </xf>
    <xf numFmtId="0" fontId="0" fillId="15" borderId="10" xfId="0" applyFill="1" applyBorder="1" applyAlignment="1">
      <alignment/>
    </xf>
    <xf numFmtId="175" fontId="6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4" fontId="5" fillId="34" borderId="3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3" fillId="37" borderId="0" xfId="0" applyNumberFormat="1" applyFont="1" applyFill="1" applyBorder="1" applyAlignment="1">
      <alignment horizontal="center"/>
    </xf>
    <xf numFmtId="4" fontId="0" fillId="36" borderId="40" xfId="0" applyNumberFormat="1" applyFont="1" applyFill="1" applyBorder="1" applyAlignment="1">
      <alignment/>
    </xf>
    <xf numFmtId="4" fontId="7" fillId="36" borderId="41" xfId="0" applyNumberFormat="1" applyFont="1" applyFill="1" applyBorder="1" applyAlignment="1">
      <alignment horizontal="center"/>
    </xf>
    <xf numFmtId="4" fontId="3" fillId="36" borderId="42" xfId="0" applyNumberFormat="1" applyFont="1" applyFill="1" applyBorder="1" applyAlignment="1">
      <alignment/>
    </xf>
    <xf numFmtId="4" fontId="12" fillId="36" borderId="0" xfId="0" applyNumberFormat="1" applyFont="1" applyFill="1" applyBorder="1" applyAlignment="1">
      <alignment horizontal="left"/>
    </xf>
    <xf numFmtId="4" fontId="5" fillId="36" borderId="39" xfId="0" applyNumberFormat="1" applyFont="1" applyFill="1" applyBorder="1" applyAlignment="1">
      <alignment horizontal="center"/>
    </xf>
    <xf numFmtId="4" fontId="7" fillId="36" borderId="43" xfId="0" applyNumberFormat="1" applyFont="1" applyFill="1" applyBorder="1" applyAlignment="1">
      <alignment horizontal="center"/>
    </xf>
    <xf numFmtId="4" fontId="5" fillId="36" borderId="44" xfId="0" applyNumberFormat="1" applyFont="1" applyFill="1" applyBorder="1" applyAlignment="1">
      <alignment horizontal="center"/>
    </xf>
    <xf numFmtId="4" fontId="16" fillId="36" borderId="44" xfId="0" applyNumberFormat="1" applyFont="1" applyFill="1" applyBorder="1" applyAlignment="1">
      <alignment horizontal="center"/>
    </xf>
    <xf numFmtId="4" fontId="0" fillId="36" borderId="4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3" fontId="0" fillId="37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4" fontId="3" fillId="37" borderId="0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7" borderId="0" xfId="0" applyFont="1" applyFill="1" applyBorder="1" applyAlignment="1">
      <alignment/>
    </xf>
    <xf numFmtId="175" fontId="68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right"/>
    </xf>
    <xf numFmtId="176" fontId="68" fillId="0" borderId="0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left"/>
    </xf>
    <xf numFmtId="4" fontId="0" fillId="0" borderId="32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37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5" fontId="0" fillId="0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75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4" fontId="0" fillId="39" borderId="10" xfId="0" applyNumberFormat="1" applyFont="1" applyFill="1" applyBorder="1" applyAlignment="1">
      <alignment horizontal="left"/>
    </xf>
    <xf numFmtId="175" fontId="0" fillId="39" borderId="10" xfId="0" applyNumberFormat="1" applyFont="1" applyFill="1" applyBorder="1" applyAlignment="1">
      <alignment/>
    </xf>
    <xf numFmtId="14" fontId="0" fillId="15" borderId="10" xfId="0" applyNumberFormat="1" applyFont="1" applyFill="1" applyBorder="1" applyAlignment="1">
      <alignment horizontal="left"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/>
    </xf>
    <xf numFmtId="14" fontId="0" fillId="0" borderId="18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center"/>
    </xf>
    <xf numFmtId="4" fontId="11" fillId="34" borderId="38" xfId="0" applyNumberFormat="1" applyFont="1" applyFill="1" applyBorder="1" applyAlignment="1">
      <alignment/>
    </xf>
    <xf numFmtId="4" fontId="0" fillId="34" borderId="47" xfId="0" applyNumberFormat="1" applyFont="1" applyFill="1" applyBorder="1" applyAlignment="1">
      <alignment/>
    </xf>
    <xf numFmtId="3" fontId="0" fillId="34" borderId="47" xfId="0" applyNumberFormat="1" applyFont="1" applyFill="1" applyBorder="1" applyAlignment="1">
      <alignment/>
    </xf>
    <xf numFmtId="4" fontId="67" fillId="34" borderId="48" xfId="0" applyNumberFormat="1" applyFont="1" applyFill="1" applyBorder="1" applyAlignment="1">
      <alignment horizontal="right"/>
    </xf>
    <xf numFmtId="4" fontId="7" fillId="34" borderId="37" xfId="0" applyNumberFormat="1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 horizontal="center"/>
    </xf>
    <xf numFmtId="4" fontId="0" fillId="34" borderId="36" xfId="0" applyNumberFormat="1" applyFont="1" applyFill="1" applyBorder="1" applyAlignment="1">
      <alignment/>
    </xf>
    <xf numFmtId="4" fontId="7" fillId="34" borderId="49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14" fontId="0" fillId="38" borderId="10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9" borderId="18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4" fontId="0" fillId="16" borderId="10" xfId="0" applyNumberFormat="1" applyFont="1" applyFill="1" applyBorder="1" applyAlignment="1">
      <alignment horizontal="left"/>
    </xf>
    <xf numFmtId="0" fontId="0" fillId="16" borderId="10" xfId="0" applyFont="1" applyFill="1" applyBorder="1" applyAlignment="1">
      <alignment/>
    </xf>
    <xf numFmtId="175" fontId="0" fillId="16" borderId="10" xfId="0" applyNumberFormat="1" applyFont="1" applyFill="1" applyBorder="1" applyAlignment="1">
      <alignment horizontal="right"/>
    </xf>
    <xf numFmtId="175" fontId="0" fillId="16" borderId="10" xfId="0" applyNumberFormat="1" applyFont="1" applyFill="1" applyBorder="1" applyAlignment="1">
      <alignment/>
    </xf>
    <xf numFmtId="14" fontId="0" fillId="15" borderId="18" xfId="0" applyNumberFormat="1" applyFont="1" applyFill="1" applyBorder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0" fillId="39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right"/>
    </xf>
    <xf numFmtId="175" fontId="66" fillId="0" borderId="18" xfId="0" applyNumberFormat="1" applyFont="1" applyBorder="1" applyAlignment="1">
      <alignment horizontal="center"/>
    </xf>
    <xf numFmtId="14" fontId="66" fillId="0" borderId="12" xfId="0" applyNumberFormat="1" applyFont="1" applyBorder="1" applyAlignment="1">
      <alignment horizontal="center"/>
    </xf>
    <xf numFmtId="175" fontId="3" fillId="0" borderId="10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14" fontId="0" fillId="0" borderId="18" xfId="0" applyNumberFormat="1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7" fillId="0" borderId="18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14" fontId="0" fillId="38" borderId="18" xfId="0" applyNumberFormat="1" applyFont="1" applyFill="1" applyBorder="1" applyAlignment="1">
      <alignment horizontal="left"/>
    </xf>
    <xf numFmtId="14" fontId="0" fillId="16" borderId="10" xfId="0" applyNumberFormat="1" applyFont="1" applyFill="1" applyBorder="1" applyAlignment="1">
      <alignment horizontal="left"/>
    </xf>
    <xf numFmtId="175" fontId="0" fillId="16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175" fontId="0" fillId="38" borderId="10" xfId="0" applyNumberFormat="1" applyFont="1" applyFill="1" applyBorder="1" applyAlignment="1">
      <alignment horizontal="right"/>
    </xf>
    <xf numFmtId="14" fontId="0" fillId="40" borderId="10" xfId="0" applyNumberFormat="1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175" fontId="0" fillId="40" borderId="10" xfId="0" applyNumberFormat="1" applyFont="1" applyFill="1" applyBorder="1" applyAlignment="1">
      <alignment/>
    </xf>
    <xf numFmtId="14" fontId="0" fillId="40" borderId="10" xfId="0" applyNumberFormat="1" applyFont="1" applyFill="1" applyBorder="1" applyAlignment="1">
      <alignment horizontal="left"/>
    </xf>
    <xf numFmtId="175" fontId="0" fillId="40" borderId="10" xfId="0" applyNumberFormat="1" applyFont="1" applyFill="1" applyBorder="1" applyAlignment="1">
      <alignment horizontal="right"/>
    </xf>
    <xf numFmtId="175" fontId="0" fillId="40" borderId="10" xfId="0" applyNumberFormat="1" applyFont="1" applyFill="1" applyBorder="1" applyAlignment="1">
      <alignment/>
    </xf>
    <xf numFmtId="14" fontId="0" fillId="40" borderId="22" xfId="0" applyNumberFormat="1" applyFont="1" applyFill="1" applyBorder="1" applyAlignment="1">
      <alignment horizontal="left"/>
    </xf>
    <xf numFmtId="0" fontId="0" fillId="40" borderId="22" xfId="0" applyFont="1" applyFill="1" applyBorder="1" applyAlignment="1">
      <alignment/>
    </xf>
    <xf numFmtId="175" fontId="0" fillId="40" borderId="22" xfId="0" applyNumberFormat="1" applyFont="1" applyFill="1" applyBorder="1" applyAlignment="1">
      <alignment/>
    </xf>
    <xf numFmtId="175" fontId="0" fillId="40" borderId="22" xfId="0" applyNumberFormat="1" applyFont="1" applyFill="1" applyBorder="1" applyAlignment="1">
      <alignment horizontal="right"/>
    </xf>
    <xf numFmtId="175" fontId="0" fillId="40" borderId="2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10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14" fontId="0" fillId="38" borderId="18" xfId="0" applyNumberFormat="1" applyFont="1" applyFill="1" applyBorder="1" applyAlignment="1">
      <alignment horizontal="left"/>
    </xf>
    <xf numFmtId="0" fontId="0" fillId="38" borderId="12" xfId="0" applyFont="1" applyFill="1" applyBorder="1" applyAlignment="1">
      <alignment/>
    </xf>
    <xf numFmtId="175" fontId="1" fillId="38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horizontal="right"/>
    </xf>
    <xf numFmtId="14" fontId="0" fillId="38" borderId="18" xfId="0" applyNumberFormat="1" applyFont="1" applyFill="1" applyBorder="1" applyAlignment="1">
      <alignment horizontal="left"/>
    </xf>
    <xf numFmtId="175" fontId="0" fillId="0" borderId="10" xfId="0" applyNumberFormat="1" applyFont="1" applyFill="1" applyBorder="1" applyAlignment="1">
      <alignment horizontal="right"/>
    </xf>
    <xf numFmtId="175" fontId="5" fillId="0" borderId="10" xfId="0" applyNumberFormat="1" applyFont="1" applyBorder="1" applyAlignment="1">
      <alignment horizontal="center"/>
    </xf>
    <xf numFmtId="175" fontId="5" fillId="0" borderId="5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7" fillId="0" borderId="51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68" fillId="39" borderId="29" xfId="0" applyNumberFormat="1" applyFont="1" applyFill="1" applyBorder="1" applyAlignment="1">
      <alignment horizontal="center"/>
    </xf>
    <xf numFmtId="4" fontId="68" fillId="39" borderId="52" xfId="0" applyNumberFormat="1" applyFont="1" applyFill="1" applyBorder="1" applyAlignment="1">
      <alignment horizontal="center"/>
    </xf>
    <xf numFmtId="4" fontId="68" fillId="39" borderId="30" xfId="0" applyNumberFormat="1" applyFont="1" applyFill="1" applyBorder="1" applyAlignment="1">
      <alignment horizontal="center"/>
    </xf>
    <xf numFmtId="0" fontId="68" fillId="0" borderId="31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4" fontId="68" fillId="0" borderId="29" xfId="0" applyNumberFormat="1" applyFont="1" applyBorder="1" applyAlignment="1">
      <alignment horizontal="right" vertical="center"/>
    </xf>
    <xf numFmtId="4" fontId="68" fillId="0" borderId="30" xfId="0" applyNumberFormat="1" applyFont="1" applyBorder="1" applyAlignment="1">
      <alignment horizontal="right" vertical="center"/>
    </xf>
    <xf numFmtId="4" fontId="68" fillId="0" borderId="31" xfId="0" applyNumberFormat="1" applyFont="1" applyBorder="1" applyAlignment="1">
      <alignment horizontal="left"/>
    </xf>
    <xf numFmtId="4" fontId="6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66" fillId="0" borderId="51" xfId="0" applyNumberFormat="1" applyFont="1" applyBorder="1" applyAlignment="1">
      <alignment horizontal="left"/>
    </xf>
    <xf numFmtId="4" fontId="66" fillId="0" borderId="13" xfId="0" applyNumberFormat="1" applyFont="1" applyBorder="1" applyAlignment="1">
      <alignment horizontal="left"/>
    </xf>
    <xf numFmtId="4" fontId="66" fillId="0" borderId="1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4" fontId="0" fillId="0" borderId="5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4" fontId="0" fillId="0" borderId="53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51" xfId="0" applyNumberFormat="1" applyFont="1" applyBorder="1" applyAlignment="1">
      <alignment horizontal="left"/>
    </xf>
    <xf numFmtId="4" fontId="9" fillId="0" borderId="38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4" fontId="0" fillId="0" borderId="53" xfId="0" applyNumberFormat="1" applyFont="1" applyBorder="1" applyAlignment="1">
      <alignment horizontal="left"/>
    </xf>
    <xf numFmtId="4" fontId="0" fillId="0" borderId="5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8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75" fontId="66" fillId="0" borderId="18" xfId="0" applyNumberFormat="1" applyFont="1" applyBorder="1" applyAlignment="1">
      <alignment horizontal="center"/>
    </xf>
    <xf numFmtId="14" fontId="66" fillId="0" borderId="12" xfId="0" applyNumberFormat="1" applyFont="1" applyBorder="1" applyAlignment="1">
      <alignment horizontal="center"/>
    </xf>
    <xf numFmtId="14" fontId="66" fillId="0" borderId="18" xfId="0" applyNumberFormat="1" applyFont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4" fontId="0" fillId="9" borderId="55" xfId="0" applyNumberFormat="1" applyFont="1" applyFill="1" applyBorder="1" applyAlignment="1">
      <alignment horizontal="left"/>
    </xf>
    <xf numFmtId="14" fontId="0" fillId="9" borderId="56" xfId="0" applyNumberFormat="1" applyFont="1" applyFill="1" applyBorder="1" applyAlignment="1">
      <alignment horizontal="left"/>
    </xf>
    <xf numFmtId="14" fontId="0" fillId="9" borderId="57" xfId="0" applyNumberFormat="1" applyFont="1" applyFill="1" applyBorder="1" applyAlignment="1">
      <alignment horizontal="left"/>
    </xf>
    <xf numFmtId="14" fontId="0" fillId="9" borderId="18" xfId="0" applyNumberFormat="1" applyFont="1" applyFill="1" applyBorder="1" applyAlignment="1">
      <alignment horizontal="left"/>
    </xf>
    <xf numFmtId="14" fontId="0" fillId="9" borderId="13" xfId="0" applyNumberFormat="1" applyFill="1" applyBorder="1" applyAlignment="1">
      <alignment horizontal="left"/>
    </xf>
    <xf numFmtId="14" fontId="0" fillId="9" borderId="12" xfId="0" applyNumberForma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56" xfId="0" applyNumberFormat="1" applyFont="1" applyFill="1" applyBorder="1" applyAlignment="1">
      <alignment horizontal="left"/>
    </xf>
    <xf numFmtId="14" fontId="0" fillId="9" borderId="57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0" fillId="9" borderId="56" xfId="0" applyNumberFormat="1" applyFont="1" applyFill="1" applyBorder="1" applyAlignment="1">
      <alignment horizontal="left"/>
    </xf>
    <xf numFmtId="14" fontId="0" fillId="9" borderId="57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14" fontId="3" fillId="33" borderId="12" xfId="0" applyNumberFormat="1" applyFont="1" applyFill="1" applyBorder="1" applyAlignment="1">
      <alignment horizontal="center"/>
    </xf>
    <xf numFmtId="14" fontId="0" fillId="9" borderId="56" xfId="0" applyNumberFormat="1" applyFont="1" applyFill="1" applyBorder="1" applyAlignment="1">
      <alignment horizontal="left"/>
    </xf>
    <xf numFmtId="0" fontId="71" fillId="0" borderId="58" xfId="0" applyFont="1" applyBorder="1" applyAlignment="1">
      <alignment horizontal="center"/>
    </xf>
    <xf numFmtId="0" fontId="71" fillId="0" borderId="56" xfId="0" applyFont="1" applyBorder="1" applyAlignment="1">
      <alignment horizontal="center"/>
    </xf>
    <xf numFmtId="0" fontId="64" fillId="19" borderId="59" xfId="0" applyFont="1" applyFill="1" applyBorder="1" applyAlignment="1">
      <alignment horizontal="center" vertical="center"/>
    </xf>
    <xf numFmtId="0" fontId="64" fillId="19" borderId="60" xfId="0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0"/>
  <sheetViews>
    <sheetView tabSelected="1" view="pageBreakPreview" zoomScale="80" zoomScaleSheetLayoutView="80" zoomScalePageLayoutView="0" workbookViewId="0" topLeftCell="A24">
      <selection activeCell="N33" sqref="N33"/>
    </sheetView>
  </sheetViews>
  <sheetFormatPr defaultColWidth="10.57421875" defaultRowHeight="12.75"/>
  <cols>
    <col min="1" max="2" width="10.57421875" style="10" customWidth="1"/>
    <col min="3" max="3" width="7.57421875" style="10" customWidth="1"/>
    <col min="4" max="4" width="10.57421875" style="10" customWidth="1"/>
    <col min="5" max="5" width="4.28125" style="10" customWidth="1"/>
    <col min="6" max="6" width="17.00390625" style="10" bestFit="1" customWidth="1"/>
    <col min="7" max="7" width="18.421875" style="10" customWidth="1"/>
    <col min="8" max="8" width="0.5625" style="10" customWidth="1"/>
    <col min="9" max="9" width="15.421875" style="10" bestFit="1" customWidth="1"/>
    <col min="10" max="10" width="33.00390625" style="10" customWidth="1"/>
    <col min="11" max="11" width="14.57421875" style="10" customWidth="1"/>
    <col min="12" max="12" width="13.57421875" style="10" customWidth="1"/>
    <col min="13" max="16384" width="10.57421875" style="10" customWidth="1"/>
  </cols>
  <sheetData>
    <row r="1" spans="1:12" ht="30">
      <c r="A1" s="375" t="s">
        <v>26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7"/>
    </row>
    <row r="2" spans="1:12" ht="24.75">
      <c r="A2" s="381" t="s">
        <v>192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3" ht="17.25">
      <c r="A3" s="378" t="s">
        <v>193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80"/>
      <c r="M3" s="11"/>
    </row>
    <row r="4" spans="1:12" ht="12.75" thickBot="1">
      <c r="A4" s="384"/>
      <c r="B4" s="385"/>
      <c r="C4" s="385"/>
      <c r="D4" s="385"/>
      <c r="E4" s="385"/>
      <c r="F4" s="385"/>
      <c r="G4" s="224"/>
      <c r="H4" s="224"/>
      <c r="I4" s="224"/>
      <c r="J4" s="225"/>
      <c r="K4" s="263"/>
      <c r="L4" s="264"/>
    </row>
    <row r="5" spans="1:12" ht="15">
      <c r="A5" s="265" t="s">
        <v>9</v>
      </c>
      <c r="B5" s="266"/>
      <c r="C5" s="266"/>
      <c r="D5" s="266"/>
      <c r="E5" s="267"/>
      <c r="F5" s="268" t="s">
        <v>60</v>
      </c>
      <c r="G5" s="269" t="s">
        <v>10</v>
      </c>
      <c r="H5" s="270"/>
      <c r="I5" s="271"/>
      <c r="J5" s="266"/>
      <c r="K5" s="268" t="s">
        <v>60</v>
      </c>
      <c r="L5" s="272" t="s">
        <v>11</v>
      </c>
    </row>
    <row r="6" spans="1:12" ht="15">
      <c r="A6" s="387" t="s">
        <v>27</v>
      </c>
      <c r="B6" s="388"/>
      <c r="C6" s="12"/>
      <c r="D6" s="13"/>
      <c r="E6" s="14"/>
      <c r="F6" s="15">
        <v>3020</v>
      </c>
      <c r="G6" s="16">
        <f>SUM(F7:F9)</f>
        <v>1150</v>
      </c>
      <c r="H6" s="17"/>
      <c r="I6" s="18"/>
      <c r="J6" s="12"/>
      <c r="K6" s="19">
        <v>7120</v>
      </c>
      <c r="L6" s="200">
        <f>SUM(K7:K9)</f>
        <v>5050</v>
      </c>
    </row>
    <row r="7" spans="1:12" ht="15">
      <c r="A7" s="357" t="s">
        <v>64</v>
      </c>
      <c r="B7" s="358"/>
      <c r="C7" s="358"/>
      <c r="D7" s="358"/>
      <c r="E7" s="386"/>
      <c r="F7" s="5">
        <f>SUM('Poste 1 Cotisations'!D6)</f>
        <v>330</v>
      </c>
      <c r="G7" s="201"/>
      <c r="H7" s="202"/>
      <c r="I7" s="358" t="s">
        <v>64</v>
      </c>
      <c r="J7" s="386"/>
      <c r="K7" s="20">
        <f>SUM('Poste 1 Cotisations'!E6)</f>
        <v>310</v>
      </c>
      <c r="L7" s="22"/>
    </row>
    <row r="8" spans="1:12" ht="15">
      <c r="A8" s="389" t="s">
        <v>94</v>
      </c>
      <c r="B8" s="358"/>
      <c r="C8" s="358"/>
      <c r="D8" s="358"/>
      <c r="E8" s="386"/>
      <c r="F8" s="5">
        <f>SUM('Poste 1 Cotisations'!D13)</f>
        <v>50</v>
      </c>
      <c r="G8" s="201"/>
      <c r="H8" s="202"/>
      <c r="I8" s="353" t="s">
        <v>66</v>
      </c>
      <c r="J8" s="362"/>
      <c r="K8" s="20">
        <f>SUM('Poste 1 Cotisations'!E13)</f>
        <v>3950</v>
      </c>
      <c r="L8" s="22"/>
    </row>
    <row r="9" spans="1:12" ht="15">
      <c r="A9" s="357" t="s">
        <v>65</v>
      </c>
      <c r="B9" s="358"/>
      <c r="C9" s="358"/>
      <c r="D9" s="358"/>
      <c r="E9" s="386"/>
      <c r="F9" s="5">
        <f>SUM('Poste 1 Cotisations'!D21)</f>
        <v>770</v>
      </c>
      <c r="G9" s="201"/>
      <c r="H9" s="202"/>
      <c r="I9" s="352" t="s">
        <v>65</v>
      </c>
      <c r="J9" s="353"/>
      <c r="K9" s="20">
        <f>SUM('Poste 1 Cotisations'!E21)</f>
        <v>790</v>
      </c>
      <c r="L9" s="22"/>
    </row>
    <row r="10" spans="1:12" ht="15">
      <c r="A10" s="203" t="s">
        <v>12</v>
      </c>
      <c r="B10" s="24"/>
      <c r="C10" s="24"/>
      <c r="D10" s="24"/>
      <c r="E10" s="25"/>
      <c r="F10" s="26" t="s">
        <v>60</v>
      </c>
      <c r="G10" s="27" t="s">
        <v>10</v>
      </c>
      <c r="H10" s="28"/>
      <c r="I10" s="23"/>
      <c r="J10" s="25"/>
      <c r="K10" s="26" t="s">
        <v>60</v>
      </c>
      <c r="L10" s="204" t="s">
        <v>11</v>
      </c>
    </row>
    <row r="11" spans="1:12" ht="15">
      <c r="A11" s="205" t="s">
        <v>29</v>
      </c>
      <c r="B11" s="29"/>
      <c r="C11" s="29"/>
      <c r="D11" s="29"/>
      <c r="E11" s="29"/>
      <c r="F11" s="30">
        <v>91716</v>
      </c>
      <c r="G11" s="31">
        <f>SUM(F12:F19)</f>
        <v>56762.89</v>
      </c>
      <c r="H11" s="32"/>
      <c r="I11" s="33"/>
      <c r="J11" s="206"/>
      <c r="K11" s="34">
        <v>122751</v>
      </c>
      <c r="L11" s="207">
        <f>SUM(K12:K19)</f>
        <v>96360.86000000003</v>
      </c>
    </row>
    <row r="12" spans="1:12" ht="15">
      <c r="A12" s="389" t="s">
        <v>99</v>
      </c>
      <c r="B12" s="358"/>
      <c r="C12" s="358"/>
      <c r="D12" s="358"/>
      <c r="E12" s="386"/>
      <c r="F12" s="20">
        <f>SUM('Poste 2 licences et cartes'!D6)</f>
        <v>41606.369999999995</v>
      </c>
      <c r="G12" s="35"/>
      <c r="H12" s="36"/>
      <c r="I12" s="351" t="s">
        <v>100</v>
      </c>
      <c r="J12" s="352"/>
      <c r="K12" s="20">
        <f>SUM('Poste 2 licences et cartes'!E6)</f>
        <v>86724.76000000002</v>
      </c>
      <c r="L12" s="22"/>
    </row>
    <row r="13" spans="1:12" ht="15">
      <c r="A13" s="395" t="s">
        <v>63</v>
      </c>
      <c r="B13" s="396"/>
      <c r="C13" s="396"/>
      <c r="D13" s="396"/>
      <c r="E13" s="397"/>
      <c r="F13" s="20">
        <v>0</v>
      </c>
      <c r="G13" s="37"/>
      <c r="H13" s="38"/>
      <c r="I13" s="359" t="s">
        <v>97</v>
      </c>
      <c r="J13" s="354"/>
      <c r="K13" s="20">
        <v>0</v>
      </c>
      <c r="L13" s="22"/>
    </row>
    <row r="14" spans="1:12" ht="15">
      <c r="A14" s="374" t="s">
        <v>40</v>
      </c>
      <c r="B14" s="362"/>
      <c r="C14" s="362"/>
      <c r="D14" s="362"/>
      <c r="E14" s="354"/>
      <c r="F14" s="20">
        <f>SUM('Poste 2 licences et cartes'!D67)</f>
        <v>1483</v>
      </c>
      <c r="G14" s="37"/>
      <c r="H14" s="38"/>
      <c r="I14" s="353" t="s">
        <v>40</v>
      </c>
      <c r="J14" s="354"/>
      <c r="K14" s="20">
        <f>SUM('Poste 2 licences et cartes'!E67)</f>
        <v>1783</v>
      </c>
      <c r="L14" s="22"/>
    </row>
    <row r="15" spans="1:12" ht="15">
      <c r="A15" s="369" t="s">
        <v>200</v>
      </c>
      <c r="B15" s="366"/>
      <c r="C15" s="366"/>
      <c r="D15" s="366"/>
      <c r="E15" s="366"/>
      <c r="F15" s="20">
        <f>SUM('Poste 2 licences et cartes'!D113)</f>
        <v>5344.16</v>
      </c>
      <c r="G15" s="37"/>
      <c r="H15" s="38"/>
      <c r="I15" s="391"/>
      <c r="J15" s="392"/>
      <c r="K15" s="20"/>
      <c r="L15" s="22"/>
    </row>
    <row r="16" spans="1:12" ht="15">
      <c r="A16" s="369" t="s">
        <v>199</v>
      </c>
      <c r="B16" s="366"/>
      <c r="C16" s="366"/>
      <c r="D16" s="366"/>
      <c r="E16" s="366"/>
      <c r="F16" s="20">
        <f>SUM('Poste 2 licences et cartes'!D118)</f>
        <v>3128.6</v>
      </c>
      <c r="G16" s="37"/>
      <c r="H16" s="38"/>
      <c r="I16" s="359"/>
      <c r="J16" s="354"/>
      <c r="K16" s="20"/>
      <c r="L16" s="22"/>
    </row>
    <row r="17" spans="1:12" ht="15">
      <c r="A17" s="369" t="s">
        <v>201</v>
      </c>
      <c r="B17" s="366"/>
      <c r="C17" s="366"/>
      <c r="D17" s="366"/>
      <c r="E17" s="366"/>
      <c r="F17" s="20">
        <f>SUM('Poste 2 licences et cartes'!D115)</f>
        <v>580.5</v>
      </c>
      <c r="G17" s="37"/>
      <c r="H17" s="38"/>
      <c r="I17" s="359" t="s">
        <v>203</v>
      </c>
      <c r="J17" s="354"/>
      <c r="K17" s="20">
        <f>SUM('Poste 2 licences et cartes'!E115)</f>
        <v>580.5</v>
      </c>
      <c r="L17" s="22"/>
    </row>
    <row r="18" spans="1:12" ht="15">
      <c r="A18" s="369" t="s">
        <v>202</v>
      </c>
      <c r="B18" s="366"/>
      <c r="C18" s="366"/>
      <c r="D18" s="366"/>
      <c r="E18" s="366"/>
      <c r="F18" s="20">
        <f>SUM('Poste 2 licences et cartes'!D120)</f>
        <v>464.5</v>
      </c>
      <c r="G18" s="37"/>
      <c r="H18" s="38"/>
      <c r="I18" s="359" t="s">
        <v>204</v>
      </c>
      <c r="J18" s="354"/>
      <c r="K18" s="20">
        <f>SUM('Poste 2 licences et cartes'!E120)</f>
        <v>464.5</v>
      </c>
      <c r="L18" s="22"/>
    </row>
    <row r="19" spans="1:12" ht="15">
      <c r="A19" s="369" t="s">
        <v>194</v>
      </c>
      <c r="B19" s="366"/>
      <c r="C19" s="366"/>
      <c r="D19" s="366"/>
      <c r="E19" s="366"/>
      <c r="F19" s="20">
        <f>SUM('Poste 2 licences et cartes'!D100)</f>
        <v>4155.76</v>
      </c>
      <c r="G19" s="39"/>
      <c r="H19" s="40"/>
      <c r="I19" s="359" t="s">
        <v>195</v>
      </c>
      <c r="J19" s="354"/>
      <c r="K19" s="20">
        <f>SUM('Poste 2 licences et cartes'!E100)</f>
        <v>6808.1</v>
      </c>
      <c r="L19" s="22"/>
    </row>
    <row r="20" spans="1:12" ht="15">
      <c r="A20" s="203" t="s">
        <v>13</v>
      </c>
      <c r="B20" s="24"/>
      <c r="C20" s="24"/>
      <c r="D20" s="24"/>
      <c r="E20" s="25"/>
      <c r="F20" s="41" t="s">
        <v>60</v>
      </c>
      <c r="G20" s="27" t="s">
        <v>10</v>
      </c>
      <c r="H20" s="28"/>
      <c r="I20" s="42"/>
      <c r="J20" s="43"/>
      <c r="K20" s="41" t="s">
        <v>60</v>
      </c>
      <c r="L20" s="208" t="s">
        <v>11</v>
      </c>
    </row>
    <row r="21" spans="1:12" ht="15">
      <c r="A21" s="205" t="s">
        <v>14</v>
      </c>
      <c r="B21" s="29"/>
      <c r="C21" s="29"/>
      <c r="D21" s="29"/>
      <c r="E21" s="29"/>
      <c r="F21" s="44">
        <v>0</v>
      </c>
      <c r="G21" s="31">
        <f>SUM(F22)</f>
        <v>869</v>
      </c>
      <c r="H21" s="45"/>
      <c r="I21" s="46"/>
      <c r="J21" s="47"/>
      <c r="K21" s="48">
        <v>0</v>
      </c>
      <c r="L21" s="209">
        <f>SUM(K22)</f>
        <v>0</v>
      </c>
    </row>
    <row r="22" spans="1:12" ht="15">
      <c r="A22" s="394" t="s">
        <v>95</v>
      </c>
      <c r="B22" s="352"/>
      <c r="C22" s="352"/>
      <c r="D22" s="352"/>
      <c r="E22" s="353"/>
      <c r="F22" s="20">
        <f>SUM('Poste 3 matériel'!D9)</f>
        <v>869</v>
      </c>
      <c r="G22" s="201"/>
      <c r="H22" s="49"/>
      <c r="I22" s="363"/>
      <c r="J22" s="363"/>
      <c r="K22" s="20">
        <f>SUM('Poste 3 matériel'!E9)</f>
        <v>0</v>
      </c>
      <c r="L22" s="50"/>
    </row>
    <row r="23" spans="1:12" ht="15">
      <c r="A23" s="367"/>
      <c r="B23" s="368"/>
      <c r="C23" s="368"/>
      <c r="D23" s="368"/>
      <c r="E23" s="368"/>
      <c r="F23" s="20"/>
      <c r="G23" s="201"/>
      <c r="H23" s="51"/>
      <c r="I23" s="391"/>
      <c r="J23" s="392"/>
      <c r="K23" s="20"/>
      <c r="L23" s="50"/>
    </row>
    <row r="24" spans="1:12" ht="15">
      <c r="A24" s="203" t="s">
        <v>15</v>
      </c>
      <c r="B24" s="24"/>
      <c r="C24" s="24"/>
      <c r="D24" s="24"/>
      <c r="E24" s="25"/>
      <c r="F24" s="41" t="s">
        <v>60</v>
      </c>
      <c r="G24" s="27" t="s">
        <v>10</v>
      </c>
      <c r="H24" s="28"/>
      <c r="I24" s="23"/>
      <c r="J24" s="25"/>
      <c r="K24" s="41" t="s">
        <v>60</v>
      </c>
      <c r="L24" s="208" t="s">
        <v>11</v>
      </c>
    </row>
    <row r="25" spans="1:12" ht="15">
      <c r="A25" s="205" t="s">
        <v>16</v>
      </c>
      <c r="B25" s="52"/>
      <c r="C25" s="52"/>
      <c r="D25" s="53"/>
      <c r="E25" s="54"/>
      <c r="F25" s="48">
        <v>17630</v>
      </c>
      <c r="G25" s="31">
        <f>SUM(F26:F33)</f>
        <v>23549.31</v>
      </c>
      <c r="H25" s="45"/>
      <c r="I25" s="55"/>
      <c r="J25" s="56"/>
      <c r="K25" s="48">
        <v>7500</v>
      </c>
      <c r="L25" s="210">
        <f>SUM(K26:K33)</f>
        <v>4000</v>
      </c>
    </row>
    <row r="26" spans="1:12" ht="15">
      <c r="A26" s="372" t="s">
        <v>30</v>
      </c>
      <c r="B26" s="393"/>
      <c r="C26" s="393"/>
      <c r="D26" s="393"/>
      <c r="E26" s="393"/>
      <c r="F26" s="20">
        <f>SUM('Poste 4 subventions'!D6)</f>
        <v>3800</v>
      </c>
      <c r="G26" s="37"/>
      <c r="H26" s="38"/>
      <c r="I26" s="353" t="s">
        <v>37</v>
      </c>
      <c r="J26" s="390"/>
      <c r="K26" s="20">
        <f>SUM('Poste 4 subventions'!E6)</f>
        <v>0</v>
      </c>
      <c r="L26" s="50"/>
    </row>
    <row r="27" spans="1:12" ht="15">
      <c r="A27" s="357" t="s">
        <v>31</v>
      </c>
      <c r="B27" s="373"/>
      <c r="C27" s="373"/>
      <c r="D27" s="373"/>
      <c r="E27" s="373"/>
      <c r="F27" s="20">
        <f>SUM('Poste 4 subventions'!D11)</f>
        <v>5196.29</v>
      </c>
      <c r="G27" s="37"/>
      <c r="H27" s="38"/>
      <c r="I27" s="353" t="s">
        <v>31</v>
      </c>
      <c r="J27" s="390"/>
      <c r="K27" s="20">
        <f>SUM('Poste 4 subventions'!E11)</f>
        <v>0</v>
      </c>
      <c r="L27" s="50"/>
    </row>
    <row r="28" spans="1:12" ht="15">
      <c r="A28" s="357" t="s">
        <v>32</v>
      </c>
      <c r="B28" s="373"/>
      <c r="C28" s="373"/>
      <c r="D28" s="373"/>
      <c r="E28" s="373"/>
      <c r="F28" s="20">
        <f>SUM('Poste 4 subventions'!D15)</f>
        <v>1150.4</v>
      </c>
      <c r="G28" s="37"/>
      <c r="H28" s="38"/>
      <c r="I28" s="353" t="s">
        <v>32</v>
      </c>
      <c r="J28" s="390"/>
      <c r="K28" s="20">
        <f>SUM('Poste 4 subventions'!E15)</f>
        <v>0</v>
      </c>
      <c r="L28" s="50"/>
    </row>
    <row r="29" spans="1:12" ht="15">
      <c r="A29" s="357" t="s">
        <v>33</v>
      </c>
      <c r="B29" s="373"/>
      <c r="C29" s="373"/>
      <c r="D29" s="373"/>
      <c r="E29" s="373"/>
      <c r="F29" s="20">
        <f>SUM('Poste 4 subventions'!D18)</f>
        <v>12923.65</v>
      </c>
      <c r="G29" s="37"/>
      <c r="H29" s="38"/>
      <c r="I29" s="353" t="s">
        <v>38</v>
      </c>
      <c r="J29" s="390"/>
      <c r="K29" s="20">
        <f>SUM('Poste 4 subventions'!E18)</f>
        <v>0</v>
      </c>
      <c r="L29" s="50"/>
    </row>
    <row r="30" spans="1:12" ht="15">
      <c r="A30" s="357" t="s">
        <v>34</v>
      </c>
      <c r="B30" s="373"/>
      <c r="C30" s="373"/>
      <c r="D30" s="373"/>
      <c r="E30" s="373"/>
      <c r="F30" s="20">
        <f>SUM('Poste 4 subventions'!D23)</f>
        <v>478.97</v>
      </c>
      <c r="G30" s="37"/>
      <c r="H30" s="38"/>
      <c r="I30" s="353" t="s">
        <v>39</v>
      </c>
      <c r="J30" s="390"/>
      <c r="K30" s="20">
        <f>SUM('Poste 4 subventions'!E23)</f>
        <v>0</v>
      </c>
      <c r="L30" s="50"/>
    </row>
    <row r="31" spans="1:12" ht="15">
      <c r="A31" s="374" t="s">
        <v>61</v>
      </c>
      <c r="B31" s="362"/>
      <c r="C31" s="362"/>
      <c r="D31" s="362"/>
      <c r="E31" s="354"/>
      <c r="F31" s="20">
        <f>SUM('Poste 4 subventions'!D27)</f>
        <v>0</v>
      </c>
      <c r="G31" s="37"/>
      <c r="H31" s="38"/>
      <c r="I31" s="21" t="s">
        <v>61</v>
      </c>
      <c r="J31" s="57"/>
      <c r="K31" s="20">
        <f>SUM('Poste 4 subventions'!E27)</f>
        <v>0</v>
      </c>
      <c r="L31" s="50"/>
    </row>
    <row r="32" spans="1:12" ht="15">
      <c r="A32" s="389" t="s">
        <v>160</v>
      </c>
      <c r="B32" s="373"/>
      <c r="C32" s="373"/>
      <c r="D32" s="373"/>
      <c r="E32" s="373"/>
      <c r="F32" s="20">
        <f>SUM('Poste 4 subventions'!D29)</f>
        <v>0</v>
      </c>
      <c r="G32" s="37"/>
      <c r="H32" s="38"/>
      <c r="I32" s="353" t="s">
        <v>35</v>
      </c>
      <c r="J32" s="390"/>
      <c r="K32" s="20">
        <f>SUM('Poste 4 subventions'!E29)</f>
        <v>4000</v>
      </c>
      <c r="L32" s="50"/>
    </row>
    <row r="33" spans="1:12" ht="15">
      <c r="A33" s="351" t="s">
        <v>50</v>
      </c>
      <c r="B33" s="352"/>
      <c r="C33" s="352"/>
      <c r="D33" s="352"/>
      <c r="E33" s="352"/>
      <c r="F33" s="20">
        <f>SUM('Poste 4 subventions'!D34)</f>
        <v>0</v>
      </c>
      <c r="G33" s="37"/>
      <c r="H33" s="38"/>
      <c r="I33" s="353" t="s">
        <v>50</v>
      </c>
      <c r="J33" s="354"/>
      <c r="K33" s="20">
        <f>SUM('Poste 4 subventions'!E34)</f>
        <v>0</v>
      </c>
      <c r="L33" s="50"/>
    </row>
    <row r="34" spans="1:12" ht="15">
      <c r="A34" s="211" t="s">
        <v>17</v>
      </c>
      <c r="B34" s="24"/>
      <c r="C34" s="24"/>
      <c r="D34" s="24"/>
      <c r="E34" s="25"/>
      <c r="F34" s="41" t="s">
        <v>60</v>
      </c>
      <c r="G34" s="27" t="s">
        <v>10</v>
      </c>
      <c r="H34" s="28"/>
      <c r="I34" s="42"/>
      <c r="J34" s="43"/>
      <c r="K34" s="41" t="s">
        <v>60</v>
      </c>
      <c r="L34" s="208" t="s">
        <v>11</v>
      </c>
    </row>
    <row r="35" spans="1:12" ht="15">
      <c r="A35" s="205" t="s">
        <v>53</v>
      </c>
      <c r="B35" s="29"/>
      <c r="C35" s="29"/>
      <c r="D35" s="29"/>
      <c r="E35" s="29"/>
      <c r="F35" s="44">
        <v>12500</v>
      </c>
      <c r="G35" s="31">
        <f>SUM(F36)</f>
        <v>11311.75</v>
      </c>
      <c r="H35" s="45"/>
      <c r="I35" s="46"/>
      <c r="J35" s="47"/>
      <c r="K35" s="48">
        <v>12500</v>
      </c>
      <c r="L35" s="209">
        <f>SUM(K36)</f>
        <v>814.9</v>
      </c>
    </row>
    <row r="36" spans="1:12" ht="15">
      <c r="A36" s="372" t="s">
        <v>36</v>
      </c>
      <c r="B36" s="352"/>
      <c r="C36" s="352"/>
      <c r="D36" s="352"/>
      <c r="E36" s="353"/>
      <c r="F36" s="20">
        <f>SUM('Poste 5 Reseau ALIEN'!D27)</f>
        <v>11311.75</v>
      </c>
      <c r="G36" s="201"/>
      <c r="H36" s="49"/>
      <c r="I36" s="363" t="s">
        <v>36</v>
      </c>
      <c r="J36" s="363"/>
      <c r="K36" s="20">
        <f>SUM('Poste 5 Reseau ALIEN'!E27)</f>
        <v>814.9</v>
      </c>
      <c r="L36" s="50"/>
    </row>
    <row r="37" spans="1:12" ht="15">
      <c r="A37" s="367"/>
      <c r="B37" s="368"/>
      <c r="C37" s="368"/>
      <c r="D37" s="368"/>
      <c r="E37" s="368"/>
      <c r="F37" s="20"/>
      <c r="G37" s="201"/>
      <c r="H37" s="51"/>
      <c r="I37" s="355"/>
      <c r="J37" s="356"/>
      <c r="K37" s="58"/>
      <c r="L37" s="50"/>
    </row>
    <row r="38" spans="1:12" ht="15">
      <c r="A38" s="211" t="s">
        <v>56</v>
      </c>
      <c r="B38" s="24"/>
      <c r="C38" s="24"/>
      <c r="D38" s="24"/>
      <c r="E38" s="25"/>
      <c r="F38" s="41" t="s">
        <v>60</v>
      </c>
      <c r="G38" s="27" t="s">
        <v>10</v>
      </c>
      <c r="H38" s="212"/>
      <c r="I38" s="42"/>
      <c r="J38" s="43"/>
      <c r="K38" s="41" t="s">
        <v>60</v>
      </c>
      <c r="L38" s="208" t="s">
        <v>11</v>
      </c>
    </row>
    <row r="39" spans="1:12" ht="15">
      <c r="A39" s="205" t="s">
        <v>18</v>
      </c>
      <c r="B39" s="29"/>
      <c r="C39" s="29"/>
      <c r="D39" s="29"/>
      <c r="E39" s="29"/>
      <c r="F39" s="44">
        <v>16800</v>
      </c>
      <c r="G39" s="31">
        <f>SUM(F40:F57)</f>
        <v>19328.79</v>
      </c>
      <c r="H39" s="202"/>
      <c r="I39" s="46"/>
      <c r="J39" s="47"/>
      <c r="K39" s="48">
        <v>1450</v>
      </c>
      <c r="L39" s="209">
        <f>SUM(K40:K57)</f>
        <v>2873.36</v>
      </c>
    </row>
    <row r="40" spans="1:12" ht="12.75">
      <c r="A40" s="357" t="s">
        <v>41</v>
      </c>
      <c r="B40" s="358"/>
      <c r="C40" s="358"/>
      <c r="D40" s="358"/>
      <c r="E40" s="358"/>
      <c r="F40" s="20">
        <f>SUM('Poste 6 Charges d''exploitation'!D6)</f>
        <v>495.2</v>
      </c>
      <c r="G40" s="59"/>
      <c r="H40" s="202"/>
      <c r="I40" s="370" t="s">
        <v>98</v>
      </c>
      <c r="J40" s="371"/>
      <c r="K40" s="280">
        <f>SUM('Poste 6 Charges d''exploitation'!E6)</f>
        <v>495.2</v>
      </c>
      <c r="L40" s="213"/>
    </row>
    <row r="41" spans="1:12" ht="12.75">
      <c r="A41" s="357" t="s">
        <v>19</v>
      </c>
      <c r="B41" s="358"/>
      <c r="C41" s="358"/>
      <c r="D41" s="358"/>
      <c r="E41" s="358"/>
      <c r="F41" s="20">
        <f>SUM('Poste 6 Charges d''exploitation'!D13)</f>
        <v>65.8</v>
      </c>
      <c r="G41" s="60"/>
      <c r="H41" s="202"/>
      <c r="I41" s="360"/>
      <c r="J41" s="360"/>
      <c r="K41" s="61">
        <v>0</v>
      </c>
      <c r="L41" s="214"/>
    </row>
    <row r="42" spans="1:12" ht="12.75">
      <c r="A42" s="357" t="s">
        <v>23</v>
      </c>
      <c r="B42" s="358"/>
      <c r="C42" s="358"/>
      <c r="D42" s="358"/>
      <c r="E42" s="358"/>
      <c r="F42" s="20">
        <f>SUM('Poste 6 Charges d''exploitation'!D21)</f>
        <v>99.96</v>
      </c>
      <c r="G42" s="60"/>
      <c r="H42" s="202"/>
      <c r="I42" s="360"/>
      <c r="J42" s="360"/>
      <c r="K42" s="61">
        <v>0</v>
      </c>
      <c r="L42" s="214"/>
    </row>
    <row r="43" spans="1:12" ht="12.75">
      <c r="A43" s="357" t="s">
        <v>42</v>
      </c>
      <c r="B43" s="358"/>
      <c r="C43" s="358"/>
      <c r="D43" s="358"/>
      <c r="E43" s="358"/>
      <c r="F43" s="20">
        <f>SUM('Poste 6 Charges d''exploitation'!D26)</f>
        <v>0</v>
      </c>
      <c r="G43" s="60"/>
      <c r="H43" s="202"/>
      <c r="I43" s="362"/>
      <c r="J43" s="354"/>
      <c r="K43" s="61">
        <f>SUM('Poste 6 Charges d''exploitation'!E26)</f>
        <v>0</v>
      </c>
      <c r="L43" s="214"/>
    </row>
    <row r="44" spans="1:12" ht="12.75">
      <c r="A44" s="361" t="s">
        <v>51</v>
      </c>
      <c r="B44" s="362"/>
      <c r="C44" s="362"/>
      <c r="D44" s="362"/>
      <c r="E44" s="354"/>
      <c r="F44" s="20">
        <f>SUM('Poste 6 Charges d''exploitation'!D29)</f>
        <v>3456</v>
      </c>
      <c r="G44" s="60"/>
      <c r="H44" s="202"/>
      <c r="I44" s="362" t="s">
        <v>51</v>
      </c>
      <c r="J44" s="354"/>
      <c r="K44" s="61">
        <f>SUM('Poste 6 Charges d''exploitation'!E29)</f>
        <v>700</v>
      </c>
      <c r="L44" s="214"/>
    </row>
    <row r="45" spans="1:12" ht="12.75">
      <c r="A45" s="361" t="s">
        <v>174</v>
      </c>
      <c r="B45" s="362"/>
      <c r="C45" s="362"/>
      <c r="D45" s="362"/>
      <c r="E45" s="354"/>
      <c r="F45" s="20">
        <f>SUM('Poste 6 Charges d''exploitation'!D38)</f>
        <v>1236.71</v>
      </c>
      <c r="G45" s="60"/>
      <c r="H45" s="202"/>
      <c r="I45" s="368"/>
      <c r="J45" s="392"/>
      <c r="K45" s="61">
        <v>0</v>
      </c>
      <c r="L45" s="214"/>
    </row>
    <row r="46" spans="1:12" ht="12.75">
      <c r="A46" s="357" t="s">
        <v>43</v>
      </c>
      <c r="B46" s="358"/>
      <c r="C46" s="358"/>
      <c r="D46" s="358"/>
      <c r="E46" s="358"/>
      <c r="F46" s="20">
        <f>SUM('Poste 6 Charges d''exploitation'!D42)</f>
        <v>598.7999999999998</v>
      </c>
      <c r="G46" s="60"/>
      <c r="H46" s="202"/>
      <c r="I46" s="366" t="s">
        <v>62</v>
      </c>
      <c r="J46" s="366"/>
      <c r="K46" s="281">
        <f>SUM('Poste 6 Charges d''exploitation'!E42)</f>
        <v>35</v>
      </c>
      <c r="L46" s="214"/>
    </row>
    <row r="47" spans="1:12" ht="12.75">
      <c r="A47" s="357" t="s">
        <v>21</v>
      </c>
      <c r="B47" s="358"/>
      <c r="C47" s="358"/>
      <c r="D47" s="358"/>
      <c r="E47" s="358"/>
      <c r="F47" s="20">
        <f>SUM('Poste 6 Charges d''exploitation'!D101)</f>
        <v>2996.5400000000004</v>
      </c>
      <c r="G47" s="60"/>
      <c r="H47" s="202"/>
      <c r="I47" s="366"/>
      <c r="J47" s="366"/>
      <c r="K47" s="61">
        <f>SUM('Poste 6 Charges d''exploitation'!E101)</f>
        <v>215.64</v>
      </c>
      <c r="L47" s="214"/>
    </row>
    <row r="48" spans="1:12" ht="12.75">
      <c r="A48" s="357" t="s">
        <v>44</v>
      </c>
      <c r="B48" s="358"/>
      <c r="C48" s="358"/>
      <c r="D48" s="358"/>
      <c r="E48" s="358"/>
      <c r="F48" s="20">
        <f>SUM('Poste 6 Charges d''exploitation'!D129)</f>
        <v>1206.0700000000002</v>
      </c>
      <c r="G48" s="60"/>
      <c r="H48" s="202"/>
      <c r="I48" s="360"/>
      <c r="J48" s="360"/>
      <c r="K48" s="61">
        <v>0</v>
      </c>
      <c r="L48" s="214"/>
    </row>
    <row r="49" spans="1:12" ht="12.75">
      <c r="A49" s="357" t="s">
        <v>45</v>
      </c>
      <c r="B49" s="358"/>
      <c r="C49" s="358"/>
      <c r="D49" s="358"/>
      <c r="E49" s="358"/>
      <c r="F49" s="20">
        <f>SUM('Poste 6 Charges d''exploitation'!D138)</f>
        <v>201.78</v>
      </c>
      <c r="G49" s="60"/>
      <c r="H49" s="202"/>
      <c r="I49" s="360"/>
      <c r="J49" s="360"/>
      <c r="K49" s="61">
        <v>0</v>
      </c>
      <c r="L49" s="214"/>
    </row>
    <row r="50" spans="1:12" ht="12.75">
      <c r="A50" s="357" t="s">
        <v>46</v>
      </c>
      <c r="B50" s="358"/>
      <c r="C50" s="358"/>
      <c r="D50" s="358"/>
      <c r="E50" s="358"/>
      <c r="F50" s="20">
        <f>SUM('Poste 6 Charges d''exploitation'!D141)</f>
        <v>0</v>
      </c>
      <c r="G50" s="60"/>
      <c r="H50" s="202"/>
      <c r="I50" s="360"/>
      <c r="J50" s="360"/>
      <c r="K50" s="61">
        <v>0</v>
      </c>
      <c r="L50" s="214"/>
    </row>
    <row r="51" spans="1:12" ht="12.75">
      <c r="A51" s="357" t="s">
        <v>20</v>
      </c>
      <c r="B51" s="358"/>
      <c r="C51" s="358"/>
      <c r="D51" s="358"/>
      <c r="E51" s="358"/>
      <c r="F51" s="20">
        <f>SUM('Poste 6 Charges d''exploitation'!D143)</f>
        <v>542</v>
      </c>
      <c r="G51" s="60"/>
      <c r="H51" s="202"/>
      <c r="I51" s="366"/>
      <c r="J51" s="366"/>
      <c r="K51" s="61">
        <f>SUM('Poste 6 Charges d''exploitation'!E143)</f>
        <v>0</v>
      </c>
      <c r="L51" s="214"/>
    </row>
    <row r="52" spans="1:12" ht="12.75">
      <c r="A52" s="357" t="s">
        <v>22</v>
      </c>
      <c r="B52" s="358"/>
      <c r="C52" s="358"/>
      <c r="D52" s="358"/>
      <c r="E52" s="358"/>
      <c r="F52" s="20">
        <f>SUM('Poste 6 Charges d''exploitation'!D148)</f>
        <v>468</v>
      </c>
      <c r="G52" s="60"/>
      <c r="H52" s="202"/>
      <c r="I52" s="360"/>
      <c r="J52" s="360"/>
      <c r="K52" s="61">
        <v>0</v>
      </c>
      <c r="L52" s="214"/>
    </row>
    <row r="53" spans="1:253" ht="12.75">
      <c r="A53" s="357" t="s">
        <v>47</v>
      </c>
      <c r="B53" s="358"/>
      <c r="C53" s="358"/>
      <c r="D53" s="358"/>
      <c r="E53" s="358"/>
      <c r="F53" s="20">
        <f>SUM('Poste 6 Charges d''exploitation'!D152)</f>
        <v>4105.13</v>
      </c>
      <c r="G53" s="60"/>
      <c r="H53" s="202"/>
      <c r="I53" s="364" t="s">
        <v>93</v>
      </c>
      <c r="J53" s="365"/>
      <c r="K53" s="62">
        <f>SUM('Poste 6 Charges d''exploitation'!E152)</f>
        <v>0</v>
      </c>
      <c r="L53" s="214"/>
      <c r="IS53" s="63">
        <f>SUM(F53:IR53)</f>
        <v>4105.13</v>
      </c>
    </row>
    <row r="54" spans="1:12" ht="12.75">
      <c r="A54" s="357" t="s">
        <v>48</v>
      </c>
      <c r="B54" s="358"/>
      <c r="C54" s="358"/>
      <c r="D54" s="358"/>
      <c r="E54" s="358"/>
      <c r="F54" s="20">
        <f>SUM('Poste 6 Charges d''exploitation'!D161)</f>
        <v>0</v>
      </c>
      <c r="G54" s="60"/>
      <c r="H54" s="202"/>
      <c r="I54" s="353"/>
      <c r="J54" s="354"/>
      <c r="K54" s="62">
        <f>SUM('Poste 6 Charges d''exploitation'!E161)</f>
        <v>0</v>
      </c>
      <c r="L54" s="214"/>
    </row>
    <row r="55" spans="1:12" ht="12.75">
      <c r="A55" s="357" t="s">
        <v>49</v>
      </c>
      <c r="B55" s="358"/>
      <c r="C55" s="358"/>
      <c r="D55" s="358"/>
      <c r="E55" s="358"/>
      <c r="F55" s="20">
        <f>SUM('Poste 6 Charges d''exploitation'!D163)</f>
        <v>320.18</v>
      </c>
      <c r="G55" s="60"/>
      <c r="H55" s="202"/>
      <c r="I55" s="355"/>
      <c r="J55" s="356"/>
      <c r="K55" s="62">
        <v>0</v>
      </c>
      <c r="L55" s="214"/>
    </row>
    <row r="56" spans="1:12" ht="12.75">
      <c r="A56" s="361" t="s">
        <v>50</v>
      </c>
      <c r="B56" s="362"/>
      <c r="C56" s="362"/>
      <c r="D56" s="362"/>
      <c r="E56" s="354"/>
      <c r="F56" s="20">
        <f>SUM('Poste 6 Charges d''exploitation'!D165)</f>
        <v>3536.62</v>
      </c>
      <c r="G56" s="60"/>
      <c r="H56" s="202"/>
      <c r="I56" s="359" t="s">
        <v>50</v>
      </c>
      <c r="J56" s="354"/>
      <c r="K56" s="62">
        <f>'Poste 6 Charges d''exploitation'!E165</f>
        <v>1427.52</v>
      </c>
      <c r="L56" s="214"/>
    </row>
    <row r="57" spans="1:12" ht="13.5" thickBot="1">
      <c r="A57" s="357"/>
      <c r="B57" s="358"/>
      <c r="C57" s="358"/>
      <c r="D57" s="358"/>
      <c r="E57" s="358"/>
      <c r="F57" s="20">
        <v>0</v>
      </c>
      <c r="G57" s="60"/>
      <c r="H57" s="202"/>
      <c r="I57" s="363"/>
      <c r="J57" s="363"/>
      <c r="K57" s="64">
        <v>0</v>
      </c>
      <c r="L57" s="214"/>
    </row>
    <row r="58" spans="1:12" ht="15.75" thickBot="1">
      <c r="A58" s="215"/>
      <c r="B58" s="65"/>
      <c r="C58" s="65"/>
      <c r="D58" s="65"/>
      <c r="E58" s="66"/>
      <c r="F58" s="216" t="s">
        <v>24</v>
      </c>
      <c r="G58" s="67">
        <f>SUM(G6+G11+G21+G25+G35+G39)</f>
        <v>112971.73999999999</v>
      </c>
      <c r="H58" s="68"/>
      <c r="I58" s="217"/>
      <c r="J58" s="218"/>
      <c r="K58" s="216" t="s">
        <v>25</v>
      </c>
      <c r="L58" s="69">
        <f>SUM(L6+L11+L21+L25+L35+L39)</f>
        <v>109099.12000000002</v>
      </c>
    </row>
    <row r="59" spans="1:12" ht="13.5" thickBot="1">
      <c r="A59" s="219"/>
      <c r="B59" s="220"/>
      <c r="C59" s="220"/>
      <c r="D59" s="220"/>
      <c r="E59" s="221"/>
      <c r="F59" s="222"/>
      <c r="G59" s="223"/>
      <c r="H59" s="202"/>
      <c r="I59" s="224"/>
      <c r="J59" s="225"/>
      <c r="K59" s="222"/>
      <c r="L59" s="226"/>
    </row>
    <row r="60" spans="1:12" ht="19.5" customHeight="1" thickBot="1">
      <c r="A60" s="345" t="s">
        <v>354</v>
      </c>
      <c r="B60" s="346"/>
      <c r="C60" s="346"/>
      <c r="D60" s="346"/>
      <c r="E60" s="343">
        <f>SUM(L58-G58)</f>
        <v>-3872.6199999999662</v>
      </c>
      <c r="F60" s="344"/>
      <c r="G60" s="225"/>
      <c r="H60" s="227"/>
      <c r="I60" s="222"/>
      <c r="J60" s="225"/>
      <c r="K60" s="222"/>
      <c r="L60" s="226"/>
    </row>
    <row r="61" spans="1:12" ht="14.25" customHeight="1">
      <c r="A61" s="330"/>
      <c r="B61" s="331"/>
      <c r="C61" s="331"/>
      <c r="D61" s="331"/>
      <c r="E61" s="224"/>
      <c r="F61" s="222"/>
      <c r="G61" s="223"/>
      <c r="H61" s="202"/>
      <c r="I61" s="347"/>
      <c r="J61" s="347"/>
      <c r="K61" s="222"/>
      <c r="L61" s="226"/>
    </row>
    <row r="62" spans="1:12" ht="15.75" customHeight="1">
      <c r="A62" s="332" t="s">
        <v>355</v>
      </c>
      <c r="B62" s="333"/>
      <c r="C62" s="333"/>
      <c r="D62" s="333"/>
      <c r="E62" s="334"/>
      <c r="F62" s="131">
        <f>SUM('COMPTE CHEQUES'!F5)</f>
        <v>52503.81</v>
      </c>
      <c r="G62" s="229"/>
      <c r="H62" s="230"/>
      <c r="I62" s="335" t="s">
        <v>196</v>
      </c>
      <c r="J62" s="334"/>
      <c r="K62" s="131">
        <v>46869.29</v>
      </c>
      <c r="L62" s="231"/>
    </row>
    <row r="63" spans="1:12" ht="15.75" customHeight="1">
      <c r="A63" s="332" t="s">
        <v>76</v>
      </c>
      <c r="B63" s="333"/>
      <c r="C63" s="333"/>
      <c r="D63" s="333"/>
      <c r="E63" s="334"/>
      <c r="F63" s="131">
        <f>SUM('COMPTE CHEQUES'!F239)</f>
        <v>48631.19000000002</v>
      </c>
      <c r="G63" s="229"/>
      <c r="H63" s="230"/>
      <c r="I63" s="335" t="s">
        <v>353</v>
      </c>
      <c r="J63" s="334"/>
      <c r="K63" s="131">
        <v>0</v>
      </c>
      <c r="L63" s="231"/>
    </row>
    <row r="64" spans="1:12" ht="15.75" customHeight="1">
      <c r="A64" s="332"/>
      <c r="B64" s="333"/>
      <c r="C64" s="333"/>
      <c r="D64" s="333"/>
      <c r="E64" s="334"/>
      <c r="F64" s="131"/>
      <c r="G64" s="229"/>
      <c r="H64" s="230"/>
      <c r="I64" s="335" t="s">
        <v>197</v>
      </c>
      <c r="J64" s="334"/>
      <c r="K64" s="131">
        <v>39599.03</v>
      </c>
      <c r="L64" s="231"/>
    </row>
    <row r="65" spans="1:12" ht="15.75" customHeight="1">
      <c r="A65" s="348" t="s">
        <v>356</v>
      </c>
      <c r="B65" s="349"/>
      <c r="C65" s="349"/>
      <c r="D65" s="349"/>
      <c r="E65" s="350"/>
      <c r="F65" s="132">
        <f>SUM(F63+K65)</f>
        <v>50244.460000000014</v>
      </c>
      <c r="G65" s="187"/>
      <c r="H65" s="133"/>
      <c r="I65" s="301" t="s">
        <v>198</v>
      </c>
      <c r="J65" s="302"/>
      <c r="K65" s="131">
        <v>1613.27</v>
      </c>
      <c r="L65" s="232"/>
    </row>
    <row r="66" spans="1:12" ht="15.75" customHeight="1">
      <c r="A66" s="348" t="s">
        <v>357</v>
      </c>
      <c r="B66" s="349"/>
      <c r="C66" s="349"/>
      <c r="D66" s="349"/>
      <c r="E66" s="350"/>
      <c r="F66" s="132">
        <f>SUM(F63+K64+K65-K62-K63)</f>
        <v>42974.20000000002</v>
      </c>
      <c r="G66" s="197"/>
      <c r="H66" s="233"/>
      <c r="I66" s="234"/>
      <c r="J66" s="228"/>
      <c r="K66" s="235"/>
      <c r="L66" s="199"/>
    </row>
    <row r="67" spans="1:12" ht="15.75" customHeight="1">
      <c r="A67" s="341"/>
      <c r="B67" s="342"/>
      <c r="C67" s="342"/>
      <c r="D67" s="342"/>
      <c r="E67" s="342"/>
      <c r="F67" s="342"/>
      <c r="G67" s="236"/>
      <c r="H67" s="233"/>
      <c r="I67" s="336"/>
      <c r="J67" s="337"/>
      <c r="K67" s="328"/>
      <c r="L67" s="329"/>
    </row>
    <row r="68" spans="1:12" ht="15.75" customHeight="1" thickBot="1">
      <c r="A68" s="237"/>
      <c r="B68" s="228"/>
      <c r="C68" s="228"/>
      <c r="D68" s="228"/>
      <c r="E68" s="228"/>
      <c r="F68" s="235"/>
      <c r="G68" s="198"/>
      <c r="H68" s="233"/>
      <c r="I68" s="336"/>
      <c r="J68" s="337"/>
      <c r="K68" s="328"/>
      <c r="L68" s="329"/>
    </row>
    <row r="69" spans="1:12" ht="15.75" customHeight="1" thickBot="1">
      <c r="A69" s="338" t="s">
        <v>75</v>
      </c>
      <c r="B69" s="339"/>
      <c r="C69" s="339"/>
      <c r="D69" s="339"/>
      <c r="E69" s="339"/>
      <c r="F69" s="340"/>
      <c r="G69" s="130">
        <f>SUM(F63-F62-E60)</f>
        <v>-1.4551915228366852E-11</v>
      </c>
      <c r="H69" s="233"/>
      <c r="I69" s="228"/>
      <c r="J69" s="228"/>
      <c r="K69" s="235"/>
      <c r="L69" s="199"/>
    </row>
    <row r="70" spans="1:12" ht="21" customHeight="1" thickBot="1">
      <c r="A70" s="238"/>
      <c r="B70" s="239"/>
      <c r="C70" s="239"/>
      <c r="D70" s="239"/>
      <c r="E70" s="240"/>
      <c r="F70" s="241"/>
      <c r="G70" s="241"/>
      <c r="H70" s="242"/>
      <c r="I70" s="241"/>
      <c r="J70" s="241"/>
      <c r="K70" s="241"/>
      <c r="L70" s="243"/>
    </row>
  </sheetData>
  <sheetProtection/>
  <mergeCells count="104">
    <mergeCell ref="I36:J36"/>
    <mergeCell ref="I45:J45"/>
    <mergeCell ref="I43:J43"/>
    <mergeCell ref="I42:J42"/>
    <mergeCell ref="I26:J26"/>
    <mergeCell ref="I16:J16"/>
    <mergeCell ref="A22:E22"/>
    <mergeCell ref="A43:E43"/>
    <mergeCell ref="A42:E42"/>
    <mergeCell ref="I9:J9"/>
    <mergeCell ref="I27:J27"/>
    <mergeCell ref="I29:J29"/>
    <mergeCell ref="A13:E13"/>
    <mergeCell ref="I30:J30"/>
    <mergeCell ref="I33:J33"/>
    <mergeCell ref="A32:E32"/>
    <mergeCell ref="A29:E29"/>
    <mergeCell ref="I28:J28"/>
    <mergeCell ref="A17:E17"/>
    <mergeCell ref="I23:J23"/>
    <mergeCell ref="A30:E30"/>
    <mergeCell ref="A26:E26"/>
    <mergeCell ref="A18:E18"/>
    <mergeCell ref="I18:J18"/>
    <mergeCell ref="I12:J12"/>
    <mergeCell ref="A14:E14"/>
    <mergeCell ref="I15:J15"/>
    <mergeCell ref="A15:E15"/>
    <mergeCell ref="I13:J13"/>
    <mergeCell ref="I14:J14"/>
    <mergeCell ref="A6:B6"/>
    <mergeCell ref="A7:E7"/>
    <mergeCell ref="I7:J7"/>
    <mergeCell ref="A8:E8"/>
    <mergeCell ref="I8:J8"/>
    <mergeCell ref="I32:J32"/>
    <mergeCell ref="I17:J17"/>
    <mergeCell ref="I22:J22"/>
    <mergeCell ref="A28:E28"/>
    <mergeCell ref="A12:E12"/>
    <mergeCell ref="A37:E37"/>
    <mergeCell ref="I37:J37"/>
    <mergeCell ref="A40:E40"/>
    <mergeCell ref="A31:E31"/>
    <mergeCell ref="A1:L1"/>
    <mergeCell ref="A3:L3"/>
    <mergeCell ref="A2:L2"/>
    <mergeCell ref="A4:F4"/>
    <mergeCell ref="A9:E9"/>
    <mergeCell ref="A19:E19"/>
    <mergeCell ref="A45:E45"/>
    <mergeCell ref="I48:J48"/>
    <mergeCell ref="I44:J44"/>
    <mergeCell ref="A48:E48"/>
    <mergeCell ref="A23:E23"/>
    <mergeCell ref="A16:E16"/>
    <mergeCell ref="I40:J40"/>
    <mergeCell ref="A36:E36"/>
    <mergeCell ref="I19:J19"/>
    <mergeCell ref="A27:E27"/>
    <mergeCell ref="A44:E44"/>
    <mergeCell ref="I53:J53"/>
    <mergeCell ref="I51:J51"/>
    <mergeCell ref="A49:E49"/>
    <mergeCell ref="A50:E50"/>
    <mergeCell ref="A41:E41"/>
    <mergeCell ref="I41:J41"/>
    <mergeCell ref="I46:J46"/>
    <mergeCell ref="I47:J47"/>
    <mergeCell ref="I49:J49"/>
    <mergeCell ref="A51:E51"/>
    <mergeCell ref="I52:J52"/>
    <mergeCell ref="A57:E57"/>
    <mergeCell ref="A46:E46"/>
    <mergeCell ref="A47:E47"/>
    <mergeCell ref="I50:J50"/>
    <mergeCell ref="A56:E56"/>
    <mergeCell ref="I57:J57"/>
    <mergeCell ref="A33:E33"/>
    <mergeCell ref="I68:J68"/>
    <mergeCell ref="I54:J54"/>
    <mergeCell ref="I55:J55"/>
    <mergeCell ref="A52:E52"/>
    <mergeCell ref="A53:E53"/>
    <mergeCell ref="A54:E54"/>
    <mergeCell ref="I56:J56"/>
    <mergeCell ref="I64:J64"/>
    <mergeCell ref="A55:E55"/>
    <mergeCell ref="A69:F69"/>
    <mergeCell ref="A67:F67"/>
    <mergeCell ref="E60:F60"/>
    <mergeCell ref="A60:D60"/>
    <mergeCell ref="I61:J61"/>
    <mergeCell ref="I63:J63"/>
    <mergeCell ref="A65:E65"/>
    <mergeCell ref="A66:E66"/>
    <mergeCell ref="K68:L68"/>
    <mergeCell ref="A61:D61"/>
    <mergeCell ref="A63:E63"/>
    <mergeCell ref="A64:E64"/>
    <mergeCell ref="A62:E62"/>
    <mergeCell ref="I62:J62"/>
    <mergeCell ref="K67:L67"/>
    <mergeCell ref="I67:J67"/>
  </mergeCells>
  <printOptions/>
  <pageMargins left="0" right="0" top="0" bottom="0" header="0.3937007874015748" footer="0.5118110236220472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39"/>
  <sheetViews>
    <sheetView view="pageBreakPreview" zoomScale="110" zoomScaleSheetLayoutView="110" zoomScalePageLayoutView="0" workbookViewId="0" topLeftCell="A205">
      <selection activeCell="E244" sqref="E244"/>
    </sheetView>
  </sheetViews>
  <sheetFormatPr defaultColWidth="10.57421875" defaultRowHeight="12.75"/>
  <cols>
    <col min="1" max="1" width="10.421875" style="102" bestFit="1" customWidth="1"/>
    <col min="2" max="2" width="66.57421875" style="102" bestFit="1" customWidth="1"/>
    <col min="3" max="3" width="18.57421875" style="102" bestFit="1" customWidth="1"/>
    <col min="4" max="5" width="10.57421875" style="103" bestFit="1" customWidth="1"/>
    <col min="6" max="6" width="20.7109375" style="103" customWidth="1"/>
    <col min="7" max="16384" width="10.57421875" style="102" customWidth="1"/>
  </cols>
  <sheetData>
    <row r="1" ht="8.25" customHeight="1"/>
    <row r="2" spans="1:6" ht="32.25" customHeight="1">
      <c r="A2" s="426" t="s">
        <v>185</v>
      </c>
      <c r="B2" s="427"/>
      <c r="C2" s="427"/>
      <c r="D2" s="427"/>
      <c r="E2" s="427"/>
      <c r="F2" s="427"/>
    </row>
    <row r="3" spans="2:3" ht="13.5" thickBot="1">
      <c r="B3" s="104"/>
      <c r="C3" s="104"/>
    </row>
    <row r="4" spans="1:6" s="107" customFormat="1" ht="18" customHeight="1" thickBot="1">
      <c r="A4" s="105" t="s">
        <v>4</v>
      </c>
      <c r="B4" s="105" t="s">
        <v>5</v>
      </c>
      <c r="C4" s="105" t="s">
        <v>59</v>
      </c>
      <c r="D4" s="106" t="s">
        <v>6</v>
      </c>
      <c r="E4" s="106" t="s">
        <v>7</v>
      </c>
      <c r="F4" s="106" t="s">
        <v>8</v>
      </c>
    </row>
    <row r="5" spans="1:6" ht="12">
      <c r="A5" s="428" t="s">
        <v>184</v>
      </c>
      <c r="B5" s="429"/>
      <c r="C5" s="429"/>
      <c r="D5" s="429"/>
      <c r="E5" s="430"/>
      <c r="F5" s="108">
        <v>52503.81</v>
      </c>
    </row>
    <row r="6" spans="1:6" ht="12">
      <c r="A6" s="109">
        <v>44089</v>
      </c>
      <c r="B6" s="446" t="s">
        <v>191</v>
      </c>
      <c r="C6" s="447"/>
      <c r="D6" s="447"/>
      <c r="E6" s="448"/>
      <c r="F6" s="108">
        <v>52503.81</v>
      </c>
    </row>
    <row r="7" spans="1:6" ht="12">
      <c r="A7" s="109">
        <v>44455</v>
      </c>
      <c r="B7" s="262" t="s">
        <v>297</v>
      </c>
      <c r="C7" s="167" t="s">
        <v>205</v>
      </c>
      <c r="D7" s="251">
        <v>23.92</v>
      </c>
      <c r="E7" s="251"/>
      <c r="F7" s="108">
        <f>SUM(F6+E7-D7)</f>
        <v>52479.89</v>
      </c>
    </row>
    <row r="8" spans="1:6" ht="12">
      <c r="A8" s="118">
        <v>44461</v>
      </c>
      <c r="B8" s="128" t="s">
        <v>206</v>
      </c>
      <c r="C8" s="128" t="s">
        <v>207</v>
      </c>
      <c r="D8" s="249"/>
      <c r="E8" s="261">
        <v>147</v>
      </c>
      <c r="F8" s="108">
        <f aca="true" t="shared" si="0" ref="F8:F85">SUM(F7+E8-D8)</f>
        <v>52626.89</v>
      </c>
    </row>
    <row r="9" spans="1:6" ht="12">
      <c r="A9" s="118">
        <v>44461</v>
      </c>
      <c r="B9" s="262" t="s">
        <v>214</v>
      </c>
      <c r="C9" s="128" t="s">
        <v>213</v>
      </c>
      <c r="D9" s="251">
        <v>360</v>
      </c>
      <c r="E9" s="251"/>
      <c r="F9" s="108">
        <f t="shared" si="0"/>
        <v>52266.89</v>
      </c>
    </row>
    <row r="10" spans="1:6" ht="12">
      <c r="A10" s="118">
        <v>44462</v>
      </c>
      <c r="B10" s="262" t="s">
        <v>208</v>
      </c>
      <c r="C10" s="128" t="s">
        <v>96</v>
      </c>
      <c r="D10" s="251">
        <v>112.1</v>
      </c>
      <c r="E10" s="251"/>
      <c r="F10" s="108">
        <f t="shared" si="0"/>
        <v>52154.79</v>
      </c>
    </row>
    <row r="11" spans="1:6" ht="12">
      <c r="A11" s="118">
        <v>44462</v>
      </c>
      <c r="B11" s="262" t="s">
        <v>209</v>
      </c>
      <c r="C11" s="128" t="s">
        <v>96</v>
      </c>
      <c r="D11" s="251">
        <v>82</v>
      </c>
      <c r="E11" s="251"/>
      <c r="F11" s="108">
        <f t="shared" si="0"/>
        <v>52072.79</v>
      </c>
    </row>
    <row r="12" spans="1:6" ht="12">
      <c r="A12" s="118">
        <v>44464</v>
      </c>
      <c r="B12" s="128" t="s">
        <v>298</v>
      </c>
      <c r="C12" s="128" t="s">
        <v>205</v>
      </c>
      <c r="D12" s="251">
        <v>10.2</v>
      </c>
      <c r="E12" s="251"/>
      <c r="F12" s="108">
        <f t="shared" si="0"/>
        <v>52062.590000000004</v>
      </c>
    </row>
    <row r="13" spans="1:6" ht="12">
      <c r="A13" s="118">
        <v>44468</v>
      </c>
      <c r="B13" s="128" t="s">
        <v>215</v>
      </c>
      <c r="C13" s="128" t="s">
        <v>96</v>
      </c>
      <c r="D13" s="251">
        <v>1686.76</v>
      </c>
      <c r="E13" s="251"/>
      <c r="F13" s="108">
        <f t="shared" si="0"/>
        <v>50375.83</v>
      </c>
    </row>
    <row r="14" spans="1:6" ht="12">
      <c r="A14" s="167">
        <v>44468</v>
      </c>
      <c r="B14" s="128" t="s">
        <v>216</v>
      </c>
      <c r="C14" s="128" t="s">
        <v>96</v>
      </c>
      <c r="D14" s="246">
        <v>2565</v>
      </c>
      <c r="E14" s="246"/>
      <c r="F14" s="108">
        <f t="shared" si="0"/>
        <v>47810.83</v>
      </c>
    </row>
    <row r="15" spans="1:6" ht="12">
      <c r="A15" s="167">
        <v>44468</v>
      </c>
      <c r="B15" s="128" t="s">
        <v>231</v>
      </c>
      <c r="C15" s="128" t="s">
        <v>96</v>
      </c>
      <c r="D15" s="246">
        <v>2000</v>
      </c>
      <c r="E15" s="246"/>
      <c r="F15" s="108">
        <f t="shared" si="0"/>
        <v>45810.83</v>
      </c>
    </row>
    <row r="16" spans="1:6" ht="12">
      <c r="A16" s="167">
        <v>44471</v>
      </c>
      <c r="B16" s="128" t="s">
        <v>252</v>
      </c>
      <c r="C16" s="128" t="s">
        <v>205</v>
      </c>
      <c r="D16" s="246">
        <v>8.64</v>
      </c>
      <c r="E16" s="246"/>
      <c r="F16" s="108">
        <f t="shared" si="0"/>
        <v>45802.19</v>
      </c>
    </row>
    <row r="17" spans="1:6" ht="12">
      <c r="A17" s="167">
        <v>44473</v>
      </c>
      <c r="B17" s="128" t="s">
        <v>219</v>
      </c>
      <c r="C17" s="128" t="s">
        <v>96</v>
      </c>
      <c r="D17" s="246">
        <v>5344.16</v>
      </c>
      <c r="E17" s="246"/>
      <c r="F17" s="108">
        <f t="shared" si="0"/>
        <v>40458.03</v>
      </c>
    </row>
    <row r="18" spans="1:6" ht="12">
      <c r="A18" s="109">
        <v>44473</v>
      </c>
      <c r="B18" s="128" t="s">
        <v>220</v>
      </c>
      <c r="C18" s="128" t="s">
        <v>96</v>
      </c>
      <c r="D18" s="246">
        <v>3128.6</v>
      </c>
      <c r="E18" s="246"/>
      <c r="F18" s="108">
        <f t="shared" si="0"/>
        <v>37329.43</v>
      </c>
    </row>
    <row r="19" spans="1:6" ht="12">
      <c r="A19" s="109">
        <v>44473</v>
      </c>
      <c r="B19" s="128" t="s">
        <v>222</v>
      </c>
      <c r="C19" s="128" t="s">
        <v>205</v>
      </c>
      <c r="D19" s="246"/>
      <c r="E19" s="246">
        <v>6661.1</v>
      </c>
      <c r="F19" s="108">
        <f t="shared" si="0"/>
        <v>43990.53</v>
      </c>
    </row>
    <row r="20" spans="1:6" ht="12">
      <c r="A20" s="109">
        <v>44474</v>
      </c>
      <c r="B20" s="128" t="s">
        <v>276</v>
      </c>
      <c r="C20" s="128" t="s">
        <v>205</v>
      </c>
      <c r="D20" s="246">
        <v>16.56</v>
      </c>
      <c r="E20" s="246"/>
      <c r="F20" s="108">
        <f t="shared" si="0"/>
        <v>43973.97</v>
      </c>
    </row>
    <row r="21" spans="1:6" ht="12">
      <c r="A21" s="109">
        <v>44477</v>
      </c>
      <c r="B21" s="128" t="s">
        <v>223</v>
      </c>
      <c r="C21" s="128" t="s">
        <v>205</v>
      </c>
      <c r="D21" s="247">
        <v>74</v>
      </c>
      <c r="E21" s="247"/>
      <c r="F21" s="108">
        <f t="shared" si="0"/>
        <v>43899.97</v>
      </c>
    </row>
    <row r="22" spans="1:6" ht="12">
      <c r="A22" s="118">
        <v>44477</v>
      </c>
      <c r="B22" s="128" t="s">
        <v>224</v>
      </c>
      <c r="C22" s="128" t="s">
        <v>96</v>
      </c>
      <c r="D22" s="251"/>
      <c r="E22" s="251">
        <v>96</v>
      </c>
      <c r="F22" s="108">
        <f t="shared" si="0"/>
        <v>43995.97</v>
      </c>
    </row>
    <row r="23" spans="1:6" ht="12">
      <c r="A23" s="79">
        <v>44480</v>
      </c>
      <c r="B23" s="1" t="s">
        <v>299</v>
      </c>
      <c r="C23" s="128" t="s">
        <v>205</v>
      </c>
      <c r="D23" s="246">
        <v>17.5</v>
      </c>
      <c r="E23" s="247"/>
      <c r="F23" s="108">
        <f t="shared" si="0"/>
        <v>43978.47</v>
      </c>
    </row>
    <row r="24" spans="1:6" ht="12">
      <c r="A24" s="112">
        <v>44481</v>
      </c>
      <c r="B24" s="128" t="s">
        <v>225</v>
      </c>
      <c r="C24" s="128" t="s">
        <v>123</v>
      </c>
      <c r="D24" s="251"/>
      <c r="E24" s="251">
        <v>12</v>
      </c>
      <c r="F24" s="108">
        <f t="shared" si="0"/>
        <v>43990.47</v>
      </c>
    </row>
    <row r="25" spans="1:6" ht="12">
      <c r="A25" s="112">
        <v>44481</v>
      </c>
      <c r="B25" s="128" t="s">
        <v>226</v>
      </c>
      <c r="C25" s="128" t="s">
        <v>96</v>
      </c>
      <c r="D25" s="251">
        <v>5191.21</v>
      </c>
      <c r="E25" s="292"/>
      <c r="F25" s="108">
        <f t="shared" si="0"/>
        <v>38799.26</v>
      </c>
    </row>
    <row r="26" spans="1:6" ht="12">
      <c r="A26" s="112">
        <v>44481</v>
      </c>
      <c r="B26" s="128" t="s">
        <v>227</v>
      </c>
      <c r="C26" s="128" t="s">
        <v>96</v>
      </c>
      <c r="D26" s="251">
        <v>1681</v>
      </c>
      <c r="E26" s="292"/>
      <c r="F26" s="108">
        <f t="shared" si="0"/>
        <v>37118.26</v>
      </c>
    </row>
    <row r="27" spans="1:6" ht="12">
      <c r="A27" s="167">
        <v>44484</v>
      </c>
      <c r="B27" s="128" t="s">
        <v>230</v>
      </c>
      <c r="C27" s="128" t="s">
        <v>207</v>
      </c>
      <c r="D27" s="247"/>
      <c r="E27" s="292">
        <v>95</v>
      </c>
      <c r="F27" s="108">
        <f t="shared" si="0"/>
        <v>37213.26</v>
      </c>
    </row>
    <row r="28" spans="1:6" ht="12">
      <c r="A28" s="112">
        <v>44485</v>
      </c>
      <c r="B28" s="128" t="s">
        <v>233</v>
      </c>
      <c r="C28" s="128" t="s">
        <v>213</v>
      </c>
      <c r="D28" s="120">
        <v>120</v>
      </c>
      <c r="E28" s="120"/>
      <c r="F28" s="108">
        <f t="shared" si="0"/>
        <v>37093.26</v>
      </c>
    </row>
    <row r="29" spans="1:6" ht="12">
      <c r="A29" s="112">
        <v>44490</v>
      </c>
      <c r="B29" s="128" t="s">
        <v>234</v>
      </c>
      <c r="C29" s="128" t="s">
        <v>123</v>
      </c>
      <c r="D29" s="251"/>
      <c r="E29" s="251">
        <v>12</v>
      </c>
      <c r="F29" s="108">
        <f t="shared" si="0"/>
        <v>37105.26</v>
      </c>
    </row>
    <row r="30" spans="1:6" ht="12">
      <c r="A30" s="109">
        <v>44495</v>
      </c>
      <c r="B30" s="128" t="s">
        <v>235</v>
      </c>
      <c r="C30" s="128" t="s">
        <v>205</v>
      </c>
      <c r="D30" s="246"/>
      <c r="E30" s="246">
        <v>4750</v>
      </c>
      <c r="F30" s="108">
        <f t="shared" si="0"/>
        <v>41855.26</v>
      </c>
    </row>
    <row r="31" spans="1:6" ht="12">
      <c r="A31" s="109">
        <v>44495</v>
      </c>
      <c r="B31" s="128" t="s">
        <v>236</v>
      </c>
      <c r="C31" s="128" t="s">
        <v>205</v>
      </c>
      <c r="D31" s="246"/>
      <c r="E31" s="246">
        <v>9859.07</v>
      </c>
      <c r="F31" s="108">
        <f t="shared" si="0"/>
        <v>51714.33</v>
      </c>
    </row>
    <row r="32" spans="1:6" ht="12">
      <c r="A32" s="109">
        <v>44495</v>
      </c>
      <c r="B32" s="277" t="s">
        <v>237</v>
      </c>
      <c r="C32" s="128" t="s">
        <v>205</v>
      </c>
      <c r="D32" s="111">
        <v>70</v>
      </c>
      <c r="E32" s="120"/>
      <c r="F32" s="108">
        <f t="shared" si="0"/>
        <v>51644.33</v>
      </c>
    </row>
    <row r="33" spans="1:6" ht="12">
      <c r="A33" s="118">
        <v>44495</v>
      </c>
      <c r="B33" s="128" t="s">
        <v>300</v>
      </c>
      <c r="C33" s="128" t="s">
        <v>205</v>
      </c>
      <c r="D33" s="120">
        <v>10.2</v>
      </c>
      <c r="E33" s="111"/>
      <c r="F33" s="108">
        <f t="shared" si="0"/>
        <v>51634.130000000005</v>
      </c>
    </row>
    <row r="34" spans="1:6" ht="12">
      <c r="A34" s="118">
        <v>44496</v>
      </c>
      <c r="B34" s="128" t="s">
        <v>301</v>
      </c>
      <c r="C34" s="128" t="s">
        <v>205</v>
      </c>
      <c r="D34" s="127">
        <v>17.5</v>
      </c>
      <c r="E34" s="170"/>
      <c r="F34" s="108">
        <f t="shared" si="0"/>
        <v>51616.630000000005</v>
      </c>
    </row>
    <row r="35" spans="1:6" ht="12">
      <c r="A35" s="118">
        <v>44496</v>
      </c>
      <c r="B35" s="128" t="s">
        <v>276</v>
      </c>
      <c r="C35" s="128" t="s">
        <v>205</v>
      </c>
      <c r="D35" s="127">
        <v>18.86</v>
      </c>
      <c r="E35" s="170"/>
      <c r="F35" s="108">
        <f t="shared" si="0"/>
        <v>51597.770000000004</v>
      </c>
    </row>
    <row r="36" spans="1:6" ht="12">
      <c r="A36" s="118">
        <v>44496</v>
      </c>
      <c r="B36" s="128" t="s">
        <v>276</v>
      </c>
      <c r="C36" s="128" t="s">
        <v>205</v>
      </c>
      <c r="D36" s="127">
        <v>33.12</v>
      </c>
      <c r="E36" s="170"/>
      <c r="F36" s="108">
        <f t="shared" si="0"/>
        <v>51564.65</v>
      </c>
    </row>
    <row r="37" spans="1:6" ht="12">
      <c r="A37" s="109">
        <v>44503</v>
      </c>
      <c r="B37" s="128" t="s">
        <v>239</v>
      </c>
      <c r="C37" s="128" t="s">
        <v>96</v>
      </c>
      <c r="D37" s="169">
        <v>320</v>
      </c>
      <c r="E37" s="169"/>
      <c r="F37" s="108">
        <f t="shared" si="0"/>
        <v>51244.65</v>
      </c>
    </row>
    <row r="38" spans="1:6" ht="12">
      <c r="A38" s="4">
        <v>44503</v>
      </c>
      <c r="B38" s="1" t="s">
        <v>240</v>
      </c>
      <c r="C38" s="128" t="s">
        <v>96</v>
      </c>
      <c r="D38" s="169">
        <v>440</v>
      </c>
      <c r="E38" s="170"/>
      <c r="F38" s="108">
        <f t="shared" si="0"/>
        <v>50804.65</v>
      </c>
    </row>
    <row r="39" spans="1:6" ht="12">
      <c r="A39" s="4">
        <v>44503</v>
      </c>
      <c r="B39" s="128" t="s">
        <v>302</v>
      </c>
      <c r="C39" s="128" t="s">
        <v>205</v>
      </c>
      <c r="D39" s="169">
        <v>8.64</v>
      </c>
      <c r="E39" s="170"/>
      <c r="F39" s="108">
        <f t="shared" si="0"/>
        <v>50796.01</v>
      </c>
    </row>
    <row r="40" spans="1:6" ht="12">
      <c r="A40" s="109">
        <v>44505</v>
      </c>
      <c r="B40" s="262" t="s">
        <v>243</v>
      </c>
      <c r="C40" s="128" t="s">
        <v>96</v>
      </c>
      <c r="D40" s="127">
        <v>61.8</v>
      </c>
      <c r="E40" s="170"/>
      <c r="F40" s="108">
        <f t="shared" si="0"/>
        <v>50734.21</v>
      </c>
    </row>
    <row r="41" spans="1:6" ht="12">
      <c r="A41" s="109">
        <v>44505</v>
      </c>
      <c r="B41" s="128" t="s">
        <v>244</v>
      </c>
      <c r="C41" s="128" t="s">
        <v>96</v>
      </c>
      <c r="D41" s="127">
        <v>92.4</v>
      </c>
      <c r="E41" s="170"/>
      <c r="F41" s="108">
        <f t="shared" si="0"/>
        <v>50641.81</v>
      </c>
    </row>
    <row r="42" spans="1:6" ht="12">
      <c r="A42" s="109">
        <v>44505</v>
      </c>
      <c r="B42" s="128" t="s">
        <v>245</v>
      </c>
      <c r="C42" s="128" t="s">
        <v>96</v>
      </c>
      <c r="D42" s="169">
        <v>276.8</v>
      </c>
      <c r="E42" s="170"/>
      <c r="F42" s="108">
        <f t="shared" si="0"/>
        <v>50365.009999999995</v>
      </c>
    </row>
    <row r="43" spans="1:6" ht="12">
      <c r="A43" s="109">
        <v>44508</v>
      </c>
      <c r="B43" s="128" t="s">
        <v>257</v>
      </c>
      <c r="C43" s="128" t="s">
        <v>258</v>
      </c>
      <c r="D43" s="169">
        <v>200</v>
      </c>
      <c r="E43" s="170"/>
      <c r="F43" s="108">
        <f t="shared" si="0"/>
        <v>50165.009999999995</v>
      </c>
    </row>
    <row r="44" spans="1:6" ht="12">
      <c r="A44" s="109">
        <v>44512</v>
      </c>
      <c r="B44" s="128" t="s">
        <v>246</v>
      </c>
      <c r="C44" s="128" t="s">
        <v>96</v>
      </c>
      <c r="D44" s="170">
        <v>81</v>
      </c>
      <c r="E44" s="170"/>
      <c r="F44" s="108">
        <f t="shared" si="0"/>
        <v>50084.009999999995</v>
      </c>
    </row>
    <row r="45" spans="1:6" ht="12">
      <c r="A45" s="79">
        <v>44512</v>
      </c>
      <c r="B45" s="128" t="s">
        <v>247</v>
      </c>
      <c r="C45" s="128" t="s">
        <v>96</v>
      </c>
      <c r="D45" s="168">
        <v>197.76</v>
      </c>
      <c r="E45" s="170"/>
      <c r="F45" s="108">
        <f t="shared" si="0"/>
        <v>49886.24999999999</v>
      </c>
    </row>
    <row r="46" spans="1:6" ht="12">
      <c r="A46" s="167">
        <v>44517</v>
      </c>
      <c r="B46" s="128" t="s">
        <v>450</v>
      </c>
      <c r="C46" s="128" t="s">
        <v>96</v>
      </c>
      <c r="D46" s="127">
        <v>2738</v>
      </c>
      <c r="E46" s="170"/>
      <c r="F46" s="108">
        <f t="shared" si="0"/>
        <v>47148.24999999999</v>
      </c>
    </row>
    <row r="47" spans="1:6" ht="12">
      <c r="A47" s="109">
        <v>44517</v>
      </c>
      <c r="B47" s="128" t="s">
        <v>449</v>
      </c>
      <c r="C47" s="128" t="s">
        <v>96</v>
      </c>
      <c r="D47" s="169">
        <v>7624.46</v>
      </c>
      <c r="E47" s="170"/>
      <c r="F47" s="108">
        <f t="shared" si="0"/>
        <v>39523.78999999999</v>
      </c>
    </row>
    <row r="48" spans="1:6" ht="12">
      <c r="A48" s="109">
        <v>44519</v>
      </c>
      <c r="B48" s="128" t="s">
        <v>249</v>
      </c>
      <c r="C48" s="128" t="s">
        <v>205</v>
      </c>
      <c r="D48" s="169"/>
      <c r="E48" s="169">
        <v>13725.14</v>
      </c>
      <c r="F48" s="108">
        <f t="shared" si="0"/>
        <v>53248.92999999999</v>
      </c>
    </row>
    <row r="49" spans="1:6" ht="12">
      <c r="A49" s="109">
        <v>44519</v>
      </c>
      <c r="B49" s="128" t="s">
        <v>250</v>
      </c>
      <c r="C49" s="128" t="s">
        <v>205</v>
      </c>
      <c r="D49" s="169"/>
      <c r="E49" s="169">
        <v>1241.46</v>
      </c>
      <c r="F49" s="108">
        <f t="shared" si="0"/>
        <v>54490.38999999999</v>
      </c>
    </row>
    <row r="50" spans="1:6" ht="12">
      <c r="A50" s="109">
        <v>44520</v>
      </c>
      <c r="B50" s="128" t="s">
        <v>286</v>
      </c>
      <c r="C50" s="128" t="s">
        <v>205</v>
      </c>
      <c r="D50" s="169">
        <v>0.92</v>
      </c>
      <c r="E50" s="169"/>
      <c r="F50" s="108">
        <f t="shared" si="0"/>
        <v>54489.469999999994</v>
      </c>
    </row>
    <row r="51" spans="1:6" ht="12">
      <c r="A51" s="109">
        <v>44520</v>
      </c>
      <c r="B51" s="128" t="s">
        <v>286</v>
      </c>
      <c r="C51" s="128" t="s">
        <v>205</v>
      </c>
      <c r="D51" s="169">
        <v>17.02</v>
      </c>
      <c r="E51" s="169"/>
      <c r="F51" s="108">
        <f t="shared" si="0"/>
        <v>54472.45</v>
      </c>
    </row>
    <row r="52" spans="1:6" ht="12">
      <c r="A52" s="109">
        <v>44517</v>
      </c>
      <c r="B52" s="128" t="s">
        <v>423</v>
      </c>
      <c r="C52" s="128" t="s">
        <v>205</v>
      </c>
      <c r="D52" s="170">
        <v>40</v>
      </c>
      <c r="E52" s="170"/>
      <c r="F52" s="108">
        <f t="shared" si="0"/>
        <v>54432.45</v>
      </c>
    </row>
    <row r="53" spans="1:6" ht="12">
      <c r="A53" s="244">
        <v>44522</v>
      </c>
      <c r="B53" s="128" t="s">
        <v>251</v>
      </c>
      <c r="C53" s="245" t="s">
        <v>96</v>
      </c>
      <c r="D53" s="169">
        <v>49</v>
      </c>
      <c r="E53" s="170"/>
      <c r="F53" s="108">
        <f t="shared" si="0"/>
        <v>54383.45</v>
      </c>
    </row>
    <row r="54" spans="1:6" ht="12">
      <c r="A54" s="287">
        <v>44522</v>
      </c>
      <c r="B54" s="174" t="s">
        <v>253</v>
      </c>
      <c r="C54" s="128" t="s">
        <v>96</v>
      </c>
      <c r="D54" s="127"/>
      <c r="E54" s="127">
        <v>40</v>
      </c>
      <c r="F54" s="108">
        <f t="shared" si="0"/>
        <v>54423.45</v>
      </c>
    </row>
    <row r="55" spans="1:6" ht="12">
      <c r="A55" s="109">
        <v>44522</v>
      </c>
      <c r="B55" s="128" t="s">
        <v>254</v>
      </c>
      <c r="C55" s="128" t="s">
        <v>96</v>
      </c>
      <c r="D55" s="170"/>
      <c r="E55" s="169">
        <v>384</v>
      </c>
      <c r="F55" s="108">
        <f t="shared" si="0"/>
        <v>54807.45</v>
      </c>
    </row>
    <row r="56" spans="1:6" ht="12">
      <c r="A56" s="118">
        <v>44521</v>
      </c>
      <c r="B56" s="128" t="s">
        <v>256</v>
      </c>
      <c r="C56" s="128" t="s">
        <v>255</v>
      </c>
      <c r="D56" s="127">
        <v>1545</v>
      </c>
      <c r="E56" s="169"/>
      <c r="F56" s="108">
        <f t="shared" si="0"/>
        <v>53262.45</v>
      </c>
    </row>
    <row r="57" spans="1:6" ht="12">
      <c r="A57" s="109">
        <v>44522</v>
      </c>
      <c r="B57" s="128" t="s">
        <v>259</v>
      </c>
      <c r="C57" s="128" t="s">
        <v>123</v>
      </c>
      <c r="D57" s="170">
        <v>90</v>
      </c>
      <c r="E57" s="169"/>
      <c r="F57" s="108">
        <f t="shared" si="0"/>
        <v>53172.45</v>
      </c>
    </row>
    <row r="58" spans="1:6" ht="12">
      <c r="A58" s="109">
        <v>44522</v>
      </c>
      <c r="B58" s="128" t="s">
        <v>260</v>
      </c>
      <c r="C58" s="128" t="s">
        <v>123</v>
      </c>
      <c r="D58" s="170">
        <v>45</v>
      </c>
      <c r="E58" s="169"/>
      <c r="F58" s="108">
        <f t="shared" si="0"/>
        <v>53127.45</v>
      </c>
    </row>
    <row r="59" spans="1:6" ht="12">
      <c r="A59" s="109">
        <v>44524</v>
      </c>
      <c r="B59" s="128" t="s">
        <v>261</v>
      </c>
      <c r="C59" s="128" t="s">
        <v>123</v>
      </c>
      <c r="D59" s="169">
        <v>48.6</v>
      </c>
      <c r="E59" s="169"/>
      <c r="F59" s="108">
        <f t="shared" si="0"/>
        <v>53078.85</v>
      </c>
    </row>
    <row r="60" spans="1:6" ht="12">
      <c r="A60" s="109">
        <v>44525</v>
      </c>
      <c r="B60" s="128" t="s">
        <v>293</v>
      </c>
      <c r="C60" s="128" t="s">
        <v>205</v>
      </c>
      <c r="D60" s="169">
        <v>10.2</v>
      </c>
      <c r="E60" s="169"/>
      <c r="F60" s="108">
        <f t="shared" si="0"/>
        <v>53068.65</v>
      </c>
    </row>
    <row r="61" spans="1:6" ht="12">
      <c r="A61" s="109">
        <v>44530</v>
      </c>
      <c r="B61" s="128" t="s">
        <v>262</v>
      </c>
      <c r="C61" s="128" t="s">
        <v>96</v>
      </c>
      <c r="D61" s="169">
        <v>45</v>
      </c>
      <c r="E61" s="170"/>
      <c r="F61" s="108">
        <f t="shared" si="0"/>
        <v>53023.65</v>
      </c>
    </row>
    <row r="62" spans="1:6" ht="12">
      <c r="A62" s="109">
        <v>44530</v>
      </c>
      <c r="B62" s="128" t="s">
        <v>263</v>
      </c>
      <c r="C62" s="128" t="s">
        <v>96</v>
      </c>
      <c r="D62" s="169">
        <v>45</v>
      </c>
      <c r="E62" s="127"/>
      <c r="F62" s="108">
        <f t="shared" si="0"/>
        <v>52978.65</v>
      </c>
    </row>
    <row r="63" spans="1:6" ht="12">
      <c r="A63" s="244">
        <v>44530</v>
      </c>
      <c r="B63" s="245" t="s">
        <v>264</v>
      </c>
      <c r="C63" s="245" t="s">
        <v>96</v>
      </c>
      <c r="D63" s="169">
        <v>49</v>
      </c>
      <c r="E63" s="168"/>
      <c r="F63" s="108">
        <f t="shared" si="0"/>
        <v>52929.65</v>
      </c>
    </row>
    <row r="64" spans="1:6" ht="12">
      <c r="A64" s="167">
        <v>44530</v>
      </c>
      <c r="B64" s="128" t="s">
        <v>265</v>
      </c>
      <c r="C64" s="128" t="s">
        <v>96</v>
      </c>
      <c r="D64" s="169">
        <v>51</v>
      </c>
      <c r="E64" s="169"/>
      <c r="F64" s="108">
        <f t="shared" si="0"/>
        <v>52878.65</v>
      </c>
    </row>
    <row r="65" spans="1:6" ht="12">
      <c r="A65" s="118">
        <v>44530</v>
      </c>
      <c r="B65" s="128" t="s">
        <v>266</v>
      </c>
      <c r="C65" s="128" t="s">
        <v>96</v>
      </c>
      <c r="D65" s="127"/>
      <c r="E65" s="169">
        <v>4000</v>
      </c>
      <c r="F65" s="108">
        <f t="shared" si="0"/>
        <v>56878.65</v>
      </c>
    </row>
    <row r="66" spans="1:6" ht="12">
      <c r="A66" s="118">
        <v>44532</v>
      </c>
      <c r="B66" s="128" t="s">
        <v>303</v>
      </c>
      <c r="C66" s="128" t="s">
        <v>205</v>
      </c>
      <c r="D66" s="169">
        <v>8.64</v>
      </c>
      <c r="E66" s="127"/>
      <c r="F66" s="108">
        <f t="shared" si="0"/>
        <v>56870.01</v>
      </c>
    </row>
    <row r="67" spans="1:6" ht="12">
      <c r="A67" s="118">
        <v>44534</v>
      </c>
      <c r="B67" s="128" t="s">
        <v>270</v>
      </c>
      <c r="C67" s="128" t="s">
        <v>269</v>
      </c>
      <c r="D67" s="127">
        <v>760</v>
      </c>
      <c r="E67" s="169"/>
      <c r="F67" s="108">
        <f t="shared" si="0"/>
        <v>56110.01</v>
      </c>
    </row>
    <row r="68" spans="1:6" ht="12">
      <c r="A68" s="121">
        <v>44536</v>
      </c>
      <c r="B68" s="128" t="s">
        <v>272</v>
      </c>
      <c r="C68" s="128" t="s">
        <v>123</v>
      </c>
      <c r="D68" s="127">
        <v>90</v>
      </c>
      <c r="E68" s="169"/>
      <c r="F68" s="108">
        <f t="shared" si="0"/>
        <v>56020.01</v>
      </c>
    </row>
    <row r="69" spans="1:6" ht="12">
      <c r="A69" s="113">
        <v>44536</v>
      </c>
      <c r="B69" s="128" t="s">
        <v>273</v>
      </c>
      <c r="C69" s="128" t="s">
        <v>123</v>
      </c>
      <c r="D69" s="127">
        <v>48.6</v>
      </c>
      <c r="E69" s="169"/>
      <c r="F69" s="108">
        <f t="shared" si="0"/>
        <v>55971.41</v>
      </c>
    </row>
    <row r="70" spans="1:6" ht="12">
      <c r="A70" s="113">
        <v>44536</v>
      </c>
      <c r="B70" s="128" t="s">
        <v>274</v>
      </c>
      <c r="C70" s="128" t="s">
        <v>123</v>
      </c>
      <c r="D70" s="127">
        <v>45</v>
      </c>
      <c r="E70" s="169"/>
      <c r="F70" s="108">
        <f t="shared" si="0"/>
        <v>55926.41</v>
      </c>
    </row>
    <row r="71" spans="1:6" ht="12">
      <c r="A71" s="113">
        <v>44538</v>
      </c>
      <c r="B71" s="128" t="s">
        <v>275</v>
      </c>
      <c r="C71" s="128" t="s">
        <v>123</v>
      </c>
      <c r="D71" s="170">
        <v>55.5</v>
      </c>
      <c r="E71" s="127"/>
      <c r="F71" s="108">
        <f t="shared" si="0"/>
        <v>55870.91</v>
      </c>
    </row>
    <row r="72" spans="1:6" ht="12">
      <c r="A72" s="244">
        <v>44540</v>
      </c>
      <c r="B72" s="245" t="s">
        <v>277</v>
      </c>
      <c r="C72" s="245" t="s">
        <v>96</v>
      </c>
      <c r="D72" s="247">
        <v>49</v>
      </c>
      <c r="E72" s="168"/>
      <c r="F72" s="108">
        <f t="shared" si="0"/>
        <v>55821.91</v>
      </c>
    </row>
    <row r="73" spans="1:6" ht="12">
      <c r="A73" s="244">
        <v>44543</v>
      </c>
      <c r="B73" s="128" t="s">
        <v>451</v>
      </c>
      <c r="C73" s="245" t="s">
        <v>123</v>
      </c>
      <c r="D73" s="169">
        <v>3564.95</v>
      </c>
      <c r="E73" s="169"/>
      <c r="F73" s="108">
        <f t="shared" si="0"/>
        <v>52256.96000000001</v>
      </c>
    </row>
    <row r="74" spans="1:6" ht="12">
      <c r="A74" s="109">
        <v>44543</v>
      </c>
      <c r="B74" s="128" t="s">
        <v>452</v>
      </c>
      <c r="C74" s="128" t="s">
        <v>123</v>
      </c>
      <c r="D74" s="170">
        <v>716</v>
      </c>
      <c r="E74" s="169"/>
      <c r="F74" s="108">
        <f t="shared" si="0"/>
        <v>51540.96000000001</v>
      </c>
    </row>
    <row r="75" spans="1:6" ht="12">
      <c r="A75" s="109">
        <v>44543</v>
      </c>
      <c r="B75" s="128" t="s">
        <v>288</v>
      </c>
      <c r="C75" s="128" t="s">
        <v>96</v>
      </c>
      <c r="D75" s="170"/>
      <c r="E75" s="169">
        <v>30</v>
      </c>
      <c r="F75" s="108">
        <f t="shared" si="0"/>
        <v>51570.96000000001</v>
      </c>
    </row>
    <row r="76" spans="1:6" ht="12">
      <c r="A76" s="109">
        <v>44546</v>
      </c>
      <c r="B76" s="128" t="s">
        <v>281</v>
      </c>
      <c r="C76" s="128" t="s">
        <v>96</v>
      </c>
      <c r="D76" s="170">
        <v>580.5</v>
      </c>
      <c r="E76" s="169"/>
      <c r="F76" s="108">
        <f t="shared" si="0"/>
        <v>50990.46000000001</v>
      </c>
    </row>
    <row r="77" spans="1:6" ht="12">
      <c r="A77" s="109">
        <v>44546</v>
      </c>
      <c r="B77" s="128" t="s">
        <v>282</v>
      </c>
      <c r="C77" s="128" t="s">
        <v>96</v>
      </c>
      <c r="D77" s="170">
        <v>464.5</v>
      </c>
      <c r="E77" s="169"/>
      <c r="F77" s="108">
        <f t="shared" si="0"/>
        <v>50525.96000000001</v>
      </c>
    </row>
    <row r="78" spans="1:6" ht="12">
      <c r="A78" s="109">
        <v>44546</v>
      </c>
      <c r="B78" s="128" t="s">
        <v>283</v>
      </c>
      <c r="C78" s="128" t="s">
        <v>123</v>
      </c>
      <c r="D78" s="170"/>
      <c r="E78" s="169">
        <v>36</v>
      </c>
      <c r="F78" s="108">
        <f t="shared" si="0"/>
        <v>50561.96000000001</v>
      </c>
    </row>
    <row r="79" spans="1:6" ht="12">
      <c r="A79" s="109">
        <v>44550</v>
      </c>
      <c r="B79" s="128" t="s">
        <v>287</v>
      </c>
      <c r="C79" s="128" t="s">
        <v>123</v>
      </c>
      <c r="D79" s="170">
        <v>2030</v>
      </c>
      <c r="E79" s="169"/>
      <c r="F79" s="108">
        <f t="shared" si="0"/>
        <v>48531.96000000001</v>
      </c>
    </row>
    <row r="80" spans="1:6" ht="12">
      <c r="A80" s="167">
        <v>44550</v>
      </c>
      <c r="B80" s="128" t="s">
        <v>278</v>
      </c>
      <c r="C80" s="128" t="s">
        <v>205</v>
      </c>
      <c r="D80" s="127"/>
      <c r="E80" s="127">
        <v>6064.57</v>
      </c>
      <c r="F80" s="108">
        <f t="shared" si="0"/>
        <v>54596.530000000006</v>
      </c>
    </row>
    <row r="81" spans="1:6" ht="12">
      <c r="A81" s="167">
        <v>44550</v>
      </c>
      <c r="B81" s="128" t="s">
        <v>279</v>
      </c>
      <c r="C81" s="128" t="s">
        <v>205</v>
      </c>
      <c r="D81" s="120"/>
      <c r="E81" s="120">
        <v>297.18</v>
      </c>
      <c r="F81" s="108">
        <f t="shared" si="0"/>
        <v>54893.71000000001</v>
      </c>
    </row>
    <row r="82" spans="1:6" ht="12">
      <c r="A82" s="167">
        <v>44550</v>
      </c>
      <c r="B82" s="128" t="s">
        <v>304</v>
      </c>
      <c r="C82" s="128" t="s">
        <v>205</v>
      </c>
      <c r="D82" s="120">
        <v>0.92</v>
      </c>
      <c r="E82" s="120"/>
      <c r="F82" s="108">
        <f t="shared" si="0"/>
        <v>54892.79000000001</v>
      </c>
    </row>
    <row r="83" spans="1:6" ht="12">
      <c r="A83" s="167">
        <v>44550</v>
      </c>
      <c r="B83" s="128" t="s">
        <v>292</v>
      </c>
      <c r="C83" s="128" t="s">
        <v>96</v>
      </c>
      <c r="D83" s="120">
        <v>193.72</v>
      </c>
      <c r="E83" s="120"/>
      <c r="F83" s="108">
        <f t="shared" si="0"/>
        <v>54699.07000000001</v>
      </c>
    </row>
    <row r="84" spans="1:6" ht="12">
      <c r="A84" s="118">
        <v>44551</v>
      </c>
      <c r="B84" s="128" t="s">
        <v>284</v>
      </c>
      <c r="C84" s="128" t="s">
        <v>96</v>
      </c>
      <c r="D84" s="120"/>
      <c r="E84" s="108">
        <v>1045</v>
      </c>
      <c r="F84" s="108">
        <f t="shared" si="0"/>
        <v>55744.07000000001</v>
      </c>
    </row>
    <row r="85" spans="1:6" ht="12">
      <c r="A85" s="118">
        <v>44917</v>
      </c>
      <c r="B85" s="128" t="s">
        <v>304</v>
      </c>
      <c r="C85" s="128" t="s">
        <v>205</v>
      </c>
      <c r="D85" s="120">
        <v>12.42</v>
      </c>
      <c r="E85" s="108"/>
      <c r="F85" s="108">
        <f t="shared" si="0"/>
        <v>55731.65000000001</v>
      </c>
    </row>
    <row r="86" spans="1:6" ht="12">
      <c r="A86" s="109">
        <v>44923</v>
      </c>
      <c r="B86" s="128" t="s">
        <v>305</v>
      </c>
      <c r="C86" s="128" t="s">
        <v>205</v>
      </c>
      <c r="D86" s="111">
        <v>10.2</v>
      </c>
      <c r="E86" s="108"/>
      <c r="F86" s="108">
        <f aca="true" t="shared" si="1" ref="F86:F92">SUM(F85+E86-D86)</f>
        <v>55721.45000000001</v>
      </c>
    </row>
    <row r="87" spans="1:6" ht="12">
      <c r="A87" s="109">
        <v>44565</v>
      </c>
      <c r="B87" s="128" t="s">
        <v>306</v>
      </c>
      <c r="C87" s="128" t="s">
        <v>205</v>
      </c>
      <c r="D87" s="108">
        <v>8.64</v>
      </c>
      <c r="E87" s="111"/>
      <c r="F87" s="108">
        <f t="shared" si="1"/>
        <v>55712.81000000001</v>
      </c>
    </row>
    <row r="88" spans="1:6" ht="12">
      <c r="A88" s="121">
        <v>44569</v>
      </c>
      <c r="B88" s="128" t="s">
        <v>296</v>
      </c>
      <c r="C88" s="128" t="s">
        <v>295</v>
      </c>
      <c r="D88" s="120"/>
      <c r="E88" s="169">
        <v>322.7</v>
      </c>
      <c r="F88" s="108">
        <f t="shared" si="1"/>
        <v>56035.51000000001</v>
      </c>
    </row>
    <row r="89" spans="1:6" ht="12">
      <c r="A89" s="109">
        <v>44571</v>
      </c>
      <c r="B89" s="128" t="s">
        <v>310</v>
      </c>
      <c r="C89" s="128" t="s">
        <v>96</v>
      </c>
      <c r="D89" s="111"/>
      <c r="E89" s="108">
        <v>168</v>
      </c>
      <c r="F89" s="108">
        <f t="shared" si="1"/>
        <v>56203.51000000001</v>
      </c>
    </row>
    <row r="90" spans="1:6" ht="12">
      <c r="A90" s="109">
        <v>44573</v>
      </c>
      <c r="B90" s="128" t="s">
        <v>309</v>
      </c>
      <c r="C90" s="128" t="s">
        <v>96</v>
      </c>
      <c r="D90" s="111">
        <v>1236.71</v>
      </c>
      <c r="E90" s="108"/>
      <c r="F90" s="108">
        <f t="shared" si="1"/>
        <v>54966.80000000001</v>
      </c>
    </row>
    <row r="91" spans="1:6" ht="12">
      <c r="A91" s="109">
        <v>44573</v>
      </c>
      <c r="B91" s="128" t="s">
        <v>466</v>
      </c>
      <c r="C91" s="128" t="s">
        <v>96</v>
      </c>
      <c r="D91" s="111">
        <v>1574.19</v>
      </c>
      <c r="E91" s="111"/>
      <c r="F91" s="108">
        <f t="shared" si="1"/>
        <v>53392.61000000001</v>
      </c>
    </row>
    <row r="92" spans="1:6" ht="12">
      <c r="A92" s="121">
        <v>44573</v>
      </c>
      <c r="B92" s="128" t="s">
        <v>467</v>
      </c>
      <c r="C92" s="128" t="s">
        <v>96</v>
      </c>
      <c r="D92" s="168">
        <v>504</v>
      </c>
      <c r="E92" s="108"/>
      <c r="F92" s="108">
        <f t="shared" si="1"/>
        <v>52888.61000000001</v>
      </c>
    </row>
    <row r="93" spans="1:6" ht="12">
      <c r="A93" s="109">
        <v>44578</v>
      </c>
      <c r="B93" s="128" t="s">
        <v>312</v>
      </c>
      <c r="C93" s="128" t="s">
        <v>96</v>
      </c>
      <c r="D93" s="120">
        <v>1150.4</v>
      </c>
      <c r="E93" s="108"/>
      <c r="F93" s="108">
        <f>SUM(F92+E93-D93)</f>
        <v>51738.21000000001</v>
      </c>
    </row>
    <row r="94" spans="1:6" ht="12">
      <c r="A94" s="109">
        <v>44578</v>
      </c>
      <c r="B94" s="128" t="s">
        <v>313</v>
      </c>
      <c r="C94" s="128" t="s">
        <v>96</v>
      </c>
      <c r="D94" s="120">
        <v>500</v>
      </c>
      <c r="E94" s="108"/>
      <c r="F94" s="108">
        <f aca="true" t="shared" si="2" ref="F94:F158">SUM(F93+E94-D94)</f>
        <v>51238.21000000001</v>
      </c>
    </row>
    <row r="95" spans="1:6" ht="12">
      <c r="A95" s="109">
        <v>44578</v>
      </c>
      <c r="B95" s="128" t="s">
        <v>315</v>
      </c>
      <c r="C95" s="128" t="s">
        <v>96</v>
      </c>
      <c r="D95" s="111">
        <v>320</v>
      </c>
      <c r="E95" s="108"/>
      <c r="F95" s="108">
        <f t="shared" si="2"/>
        <v>50918.21000000001</v>
      </c>
    </row>
    <row r="96" spans="1:6" ht="12">
      <c r="A96" s="109">
        <v>44581</v>
      </c>
      <c r="B96" s="128" t="s">
        <v>316</v>
      </c>
      <c r="C96" s="128" t="s">
        <v>207</v>
      </c>
      <c r="D96" s="111"/>
      <c r="E96" s="108">
        <v>203.7</v>
      </c>
      <c r="F96" s="108">
        <f t="shared" si="2"/>
        <v>51121.91</v>
      </c>
    </row>
    <row r="97" spans="1:6" ht="12">
      <c r="A97" s="112">
        <v>44581</v>
      </c>
      <c r="B97" s="128" t="s">
        <v>318</v>
      </c>
      <c r="C97" s="128" t="s">
        <v>205</v>
      </c>
      <c r="D97" s="120"/>
      <c r="E97" s="108">
        <v>2681.24</v>
      </c>
      <c r="F97" s="108">
        <f t="shared" si="2"/>
        <v>53803.15</v>
      </c>
    </row>
    <row r="98" spans="1:6" ht="12">
      <c r="A98" s="112">
        <v>44581</v>
      </c>
      <c r="B98" s="128" t="s">
        <v>319</v>
      </c>
      <c r="C98" s="128" t="s">
        <v>205</v>
      </c>
      <c r="D98" s="108"/>
      <c r="E98" s="108">
        <v>81.48</v>
      </c>
      <c r="F98" s="108">
        <f t="shared" si="2"/>
        <v>53884.630000000005</v>
      </c>
    </row>
    <row r="99" spans="1:6" ht="12">
      <c r="A99" s="112">
        <v>44581</v>
      </c>
      <c r="B99" s="128" t="s">
        <v>318</v>
      </c>
      <c r="C99" s="128" t="s">
        <v>205</v>
      </c>
      <c r="D99" s="108"/>
      <c r="E99" s="108">
        <v>12</v>
      </c>
      <c r="F99" s="108">
        <f t="shared" si="2"/>
        <v>53896.630000000005</v>
      </c>
    </row>
    <row r="100" spans="1:6" ht="12">
      <c r="A100" s="121">
        <v>44582</v>
      </c>
      <c r="B100" s="128" t="s">
        <v>320</v>
      </c>
      <c r="C100" s="128" t="s">
        <v>96</v>
      </c>
      <c r="D100" s="120">
        <v>244.61</v>
      </c>
      <c r="E100" s="120"/>
      <c r="F100" s="108">
        <f t="shared" si="2"/>
        <v>53652.020000000004</v>
      </c>
    </row>
    <row r="101" spans="1:6" ht="12">
      <c r="A101" s="112">
        <v>44582</v>
      </c>
      <c r="B101" s="128" t="s">
        <v>321</v>
      </c>
      <c r="C101" s="128" t="s">
        <v>213</v>
      </c>
      <c r="D101" s="120">
        <v>41.1</v>
      </c>
      <c r="E101" s="120"/>
      <c r="F101" s="108">
        <f t="shared" si="2"/>
        <v>53610.920000000006</v>
      </c>
    </row>
    <row r="102" spans="1:6" ht="12">
      <c r="A102" s="112">
        <v>44582</v>
      </c>
      <c r="B102" s="128" t="s">
        <v>322</v>
      </c>
      <c r="C102" s="128" t="s">
        <v>205</v>
      </c>
      <c r="D102" s="108">
        <v>10.58</v>
      </c>
      <c r="E102" s="108"/>
      <c r="F102" s="108">
        <f t="shared" si="2"/>
        <v>53600.340000000004</v>
      </c>
    </row>
    <row r="103" spans="1:6" ht="12">
      <c r="A103" s="112">
        <v>44582</v>
      </c>
      <c r="B103" s="128" t="s">
        <v>322</v>
      </c>
      <c r="C103" s="128" t="s">
        <v>205</v>
      </c>
      <c r="D103" s="111">
        <v>0.92</v>
      </c>
      <c r="E103" s="120"/>
      <c r="F103" s="108">
        <f t="shared" si="2"/>
        <v>53599.420000000006</v>
      </c>
    </row>
    <row r="104" spans="1:6" ht="12">
      <c r="A104" s="112">
        <v>44582</v>
      </c>
      <c r="B104" s="128" t="s">
        <v>322</v>
      </c>
      <c r="C104" s="128" t="s">
        <v>205</v>
      </c>
      <c r="D104" s="120">
        <v>0.46</v>
      </c>
      <c r="E104" s="108"/>
      <c r="F104" s="108">
        <f t="shared" si="2"/>
        <v>53598.96000000001</v>
      </c>
    </row>
    <row r="105" spans="1:6" ht="12">
      <c r="A105" s="121">
        <v>44586</v>
      </c>
      <c r="B105" s="128" t="s">
        <v>323</v>
      </c>
      <c r="C105" s="128" t="s">
        <v>205</v>
      </c>
      <c r="D105" s="111">
        <v>13</v>
      </c>
      <c r="E105" s="108"/>
      <c r="F105" s="108">
        <f t="shared" si="2"/>
        <v>53585.96000000001</v>
      </c>
    </row>
    <row r="106" spans="1:6" ht="12">
      <c r="A106" s="109">
        <v>44588</v>
      </c>
      <c r="B106" s="128" t="s">
        <v>325</v>
      </c>
      <c r="C106" s="128" t="s">
        <v>207</v>
      </c>
      <c r="D106" s="108"/>
      <c r="E106" s="108">
        <v>122.22</v>
      </c>
      <c r="F106" s="108">
        <f t="shared" si="2"/>
        <v>53708.18000000001</v>
      </c>
    </row>
    <row r="107" spans="1:6" ht="12">
      <c r="A107" s="298">
        <v>44592</v>
      </c>
      <c r="B107" s="277" t="s">
        <v>326</v>
      </c>
      <c r="C107" s="277" t="s">
        <v>213</v>
      </c>
      <c r="D107" s="5">
        <v>869</v>
      </c>
      <c r="E107" s="108"/>
      <c r="F107" s="108">
        <f t="shared" si="2"/>
        <v>52839.18000000001</v>
      </c>
    </row>
    <row r="108" spans="1:6" ht="12">
      <c r="A108" s="118">
        <v>44592</v>
      </c>
      <c r="B108" s="128" t="s">
        <v>327</v>
      </c>
      <c r="C108" s="299" t="s">
        <v>123</v>
      </c>
      <c r="D108" s="120"/>
      <c r="E108" s="120">
        <v>350</v>
      </c>
      <c r="F108" s="108">
        <f t="shared" si="2"/>
        <v>53189.18000000001</v>
      </c>
    </row>
    <row r="109" spans="1:6" ht="12">
      <c r="A109" s="167">
        <v>44593</v>
      </c>
      <c r="B109" s="128" t="s">
        <v>328</v>
      </c>
      <c r="C109" s="128" t="s">
        <v>96</v>
      </c>
      <c r="D109" s="120"/>
      <c r="E109" s="108">
        <v>350</v>
      </c>
      <c r="F109" s="108">
        <f t="shared" si="2"/>
        <v>53539.18000000001</v>
      </c>
    </row>
    <row r="110" spans="1:6" ht="12">
      <c r="A110" s="121">
        <v>44594</v>
      </c>
      <c r="B110" s="128" t="s">
        <v>329</v>
      </c>
      <c r="C110" s="128" t="s">
        <v>205</v>
      </c>
      <c r="D110" s="108">
        <v>8.64</v>
      </c>
      <c r="E110" s="108"/>
      <c r="F110" s="108">
        <f t="shared" si="2"/>
        <v>53530.54000000001</v>
      </c>
    </row>
    <row r="111" spans="1:6" ht="12">
      <c r="A111" s="167">
        <v>44599</v>
      </c>
      <c r="B111" s="128" t="s">
        <v>324</v>
      </c>
      <c r="C111" s="128" t="s">
        <v>123</v>
      </c>
      <c r="D111" s="111">
        <v>165.5</v>
      </c>
      <c r="E111" s="108"/>
      <c r="F111" s="108">
        <f t="shared" si="2"/>
        <v>53365.04000000001</v>
      </c>
    </row>
    <row r="112" spans="1:6" ht="12">
      <c r="A112" s="109">
        <v>44599</v>
      </c>
      <c r="B112" s="128" t="s">
        <v>330</v>
      </c>
      <c r="C112" s="128" t="s">
        <v>207</v>
      </c>
      <c r="D112" s="108"/>
      <c r="E112" s="108">
        <v>93.48</v>
      </c>
      <c r="F112" s="108">
        <f t="shared" si="2"/>
        <v>53458.52000000001</v>
      </c>
    </row>
    <row r="113" spans="1:6" ht="12">
      <c r="A113" s="121">
        <v>44601</v>
      </c>
      <c r="B113" s="128" t="s">
        <v>455</v>
      </c>
      <c r="C113" s="128" t="s">
        <v>96</v>
      </c>
      <c r="D113" s="168">
        <v>1650.64</v>
      </c>
      <c r="E113" s="169"/>
      <c r="F113" s="108">
        <f t="shared" si="2"/>
        <v>51807.88000000001</v>
      </c>
    </row>
    <row r="114" spans="1:6" ht="12">
      <c r="A114" s="109">
        <v>44606</v>
      </c>
      <c r="B114" s="128" t="s">
        <v>332</v>
      </c>
      <c r="C114" s="128" t="s">
        <v>123</v>
      </c>
      <c r="D114" s="108">
        <v>116.4</v>
      </c>
      <c r="E114" s="122"/>
      <c r="F114" s="108">
        <f t="shared" si="2"/>
        <v>51691.48000000001</v>
      </c>
    </row>
    <row r="115" spans="1:6" ht="12">
      <c r="A115" s="109">
        <v>44606</v>
      </c>
      <c r="B115" s="128" t="s">
        <v>333</v>
      </c>
      <c r="C115" s="128" t="s">
        <v>96</v>
      </c>
      <c r="D115" s="111">
        <v>320.18</v>
      </c>
      <c r="E115" s="108"/>
      <c r="F115" s="108">
        <f t="shared" si="2"/>
        <v>51371.30000000001</v>
      </c>
    </row>
    <row r="116" spans="1:6" ht="12">
      <c r="A116" s="109">
        <v>44611</v>
      </c>
      <c r="B116" s="128" t="s">
        <v>339</v>
      </c>
      <c r="C116" s="128" t="s">
        <v>347</v>
      </c>
      <c r="D116" s="111">
        <v>144</v>
      </c>
      <c r="E116" s="108"/>
      <c r="F116" s="108">
        <f t="shared" si="2"/>
        <v>51227.30000000001</v>
      </c>
    </row>
    <row r="117" spans="1:6" ht="12">
      <c r="A117" s="109">
        <v>44612</v>
      </c>
      <c r="B117" s="128" t="s">
        <v>340</v>
      </c>
      <c r="C117" s="128" t="s">
        <v>123</v>
      </c>
      <c r="D117" s="111">
        <v>165.25</v>
      </c>
      <c r="E117" s="108"/>
      <c r="F117" s="108">
        <f t="shared" si="2"/>
        <v>51062.05000000001</v>
      </c>
    </row>
    <row r="118" spans="1:6" ht="12">
      <c r="A118" s="109">
        <v>44613</v>
      </c>
      <c r="B118" s="128" t="s">
        <v>334</v>
      </c>
      <c r="C118" s="128" t="s">
        <v>205</v>
      </c>
      <c r="D118" s="111"/>
      <c r="E118" s="108">
        <v>2345.22</v>
      </c>
      <c r="F118" s="108">
        <f t="shared" si="2"/>
        <v>53407.27000000001</v>
      </c>
    </row>
    <row r="119" spans="1:6" ht="12">
      <c r="A119" s="109">
        <v>44613</v>
      </c>
      <c r="B119" s="128" t="s">
        <v>337</v>
      </c>
      <c r="C119" s="128" t="s">
        <v>205</v>
      </c>
      <c r="D119" s="111"/>
      <c r="E119" s="108">
        <v>290.22</v>
      </c>
      <c r="F119" s="108">
        <f t="shared" si="2"/>
        <v>53697.49000000001</v>
      </c>
    </row>
    <row r="120" spans="1:6" ht="12">
      <c r="A120" s="109">
        <v>44614</v>
      </c>
      <c r="B120" s="128" t="s">
        <v>344</v>
      </c>
      <c r="C120" s="128" t="s">
        <v>205</v>
      </c>
      <c r="D120" s="111">
        <v>11.04</v>
      </c>
      <c r="E120" s="108"/>
      <c r="F120" s="108">
        <f t="shared" si="2"/>
        <v>53686.45000000001</v>
      </c>
    </row>
    <row r="121" spans="1:6" ht="12">
      <c r="A121" s="109">
        <v>44614</v>
      </c>
      <c r="B121" s="128" t="s">
        <v>344</v>
      </c>
      <c r="C121" s="128" t="s">
        <v>205</v>
      </c>
      <c r="D121" s="111">
        <v>0.92</v>
      </c>
      <c r="E121" s="108"/>
      <c r="F121" s="108">
        <f t="shared" si="2"/>
        <v>53685.53000000001</v>
      </c>
    </row>
    <row r="122" spans="1:6" ht="12">
      <c r="A122" s="109">
        <v>44615</v>
      </c>
      <c r="B122" s="128" t="s">
        <v>345</v>
      </c>
      <c r="C122" s="128" t="s">
        <v>205</v>
      </c>
      <c r="D122" s="111">
        <v>13</v>
      </c>
      <c r="E122" s="108"/>
      <c r="F122" s="108">
        <f t="shared" si="2"/>
        <v>53672.53000000001</v>
      </c>
    </row>
    <row r="123" spans="1:6" ht="12">
      <c r="A123" s="109">
        <v>44616</v>
      </c>
      <c r="B123" s="128" t="s">
        <v>346</v>
      </c>
      <c r="C123" s="128" t="s">
        <v>205</v>
      </c>
      <c r="D123" s="111"/>
      <c r="E123" s="108">
        <v>60</v>
      </c>
      <c r="F123" s="108">
        <f t="shared" si="2"/>
        <v>53732.53000000001</v>
      </c>
    </row>
    <row r="124" spans="1:6" ht="12">
      <c r="A124" s="109">
        <v>44616</v>
      </c>
      <c r="B124" s="128" t="s">
        <v>342</v>
      </c>
      <c r="C124" s="128" t="s">
        <v>123</v>
      </c>
      <c r="D124" s="108">
        <v>198.3</v>
      </c>
      <c r="E124" s="108"/>
      <c r="F124" s="108">
        <f t="shared" si="2"/>
        <v>53534.23000000001</v>
      </c>
    </row>
    <row r="125" spans="1:6" ht="12">
      <c r="A125" s="109">
        <v>44616</v>
      </c>
      <c r="B125" s="128" t="s">
        <v>343</v>
      </c>
      <c r="C125" s="128" t="s">
        <v>123</v>
      </c>
      <c r="D125" s="108">
        <v>320</v>
      </c>
      <c r="E125" s="108"/>
      <c r="F125" s="108">
        <f t="shared" si="2"/>
        <v>53214.23000000001</v>
      </c>
    </row>
    <row r="126" spans="1:6" ht="12">
      <c r="A126" s="112">
        <v>44617</v>
      </c>
      <c r="B126" s="128" t="s">
        <v>344</v>
      </c>
      <c r="C126" s="128" t="s">
        <v>205</v>
      </c>
      <c r="D126" s="111">
        <v>0.46</v>
      </c>
      <c r="E126" s="168"/>
      <c r="F126" s="108">
        <f t="shared" si="2"/>
        <v>53213.77000000001</v>
      </c>
    </row>
    <row r="127" spans="1:6" ht="12">
      <c r="A127" s="112">
        <v>44622</v>
      </c>
      <c r="B127" s="128" t="s">
        <v>348</v>
      </c>
      <c r="C127" s="128" t="s">
        <v>205</v>
      </c>
      <c r="D127" s="108">
        <v>8.64</v>
      </c>
      <c r="E127" s="111"/>
      <c r="F127" s="169">
        <f t="shared" si="2"/>
        <v>53205.13000000001</v>
      </c>
    </row>
    <row r="128" spans="1:6" ht="12">
      <c r="A128" s="112">
        <v>44627</v>
      </c>
      <c r="B128" s="128" t="s">
        <v>349</v>
      </c>
      <c r="C128" s="128" t="s">
        <v>123</v>
      </c>
      <c r="D128" s="111">
        <v>438</v>
      </c>
      <c r="E128" s="111"/>
      <c r="F128" s="108">
        <f t="shared" si="2"/>
        <v>52767.13000000001</v>
      </c>
    </row>
    <row r="129" spans="1:6" ht="12">
      <c r="A129" s="276">
        <v>44627</v>
      </c>
      <c r="B129" s="128" t="s">
        <v>350</v>
      </c>
      <c r="C129" s="128" t="s">
        <v>123</v>
      </c>
      <c r="D129" s="120">
        <v>544.21</v>
      </c>
      <c r="E129" s="169"/>
      <c r="F129" s="108">
        <f t="shared" si="2"/>
        <v>52222.92000000001</v>
      </c>
    </row>
    <row r="130" spans="1:6" ht="12">
      <c r="A130" s="109">
        <v>44631</v>
      </c>
      <c r="B130" s="128" t="s">
        <v>366</v>
      </c>
      <c r="C130" s="128" t="s">
        <v>213</v>
      </c>
      <c r="D130" s="111">
        <v>348</v>
      </c>
      <c r="E130" s="169"/>
      <c r="F130" s="108">
        <f t="shared" si="2"/>
        <v>51874.92000000001</v>
      </c>
    </row>
    <row r="131" spans="1:6" ht="12">
      <c r="A131" s="109">
        <v>44635</v>
      </c>
      <c r="B131" s="128" t="s">
        <v>351</v>
      </c>
      <c r="C131" s="128" t="s">
        <v>213</v>
      </c>
      <c r="D131" s="111">
        <v>271</v>
      </c>
      <c r="E131" s="169"/>
      <c r="F131" s="108">
        <f t="shared" si="2"/>
        <v>51603.92000000001</v>
      </c>
    </row>
    <row r="132" spans="1:6" ht="12">
      <c r="A132" s="76">
        <v>44635</v>
      </c>
      <c r="B132" s="128" t="s">
        <v>352</v>
      </c>
      <c r="C132" s="128" t="s">
        <v>96</v>
      </c>
      <c r="D132" s="168">
        <v>201.78</v>
      </c>
      <c r="E132" s="169"/>
      <c r="F132" s="108">
        <f t="shared" si="2"/>
        <v>51402.140000000014</v>
      </c>
    </row>
    <row r="133" spans="1:6" ht="12">
      <c r="A133" s="76">
        <v>44636</v>
      </c>
      <c r="B133" s="128" t="s">
        <v>370</v>
      </c>
      <c r="C133" s="128" t="s">
        <v>96</v>
      </c>
      <c r="D133" s="168">
        <v>2000</v>
      </c>
      <c r="E133" s="169"/>
      <c r="F133" s="108">
        <f t="shared" si="2"/>
        <v>49402.140000000014</v>
      </c>
    </row>
    <row r="134" spans="1:6" ht="12">
      <c r="A134" s="121">
        <v>44637</v>
      </c>
      <c r="B134" s="128" t="s">
        <v>456</v>
      </c>
      <c r="C134" s="128" t="s">
        <v>96</v>
      </c>
      <c r="D134" s="120">
        <v>330</v>
      </c>
      <c r="E134" s="120"/>
      <c r="F134" s="108">
        <f t="shared" si="2"/>
        <v>49072.140000000014</v>
      </c>
    </row>
    <row r="135" spans="1:6" ht="12">
      <c r="A135" s="121">
        <v>44637</v>
      </c>
      <c r="B135" s="128" t="s">
        <v>457</v>
      </c>
      <c r="C135" s="128" t="s">
        <v>96</v>
      </c>
      <c r="D135" s="170">
        <v>1719.04</v>
      </c>
      <c r="E135" s="120"/>
      <c r="F135" s="108">
        <f t="shared" si="2"/>
        <v>47353.10000000001</v>
      </c>
    </row>
    <row r="136" spans="1:6" ht="12">
      <c r="A136" s="121">
        <v>44638</v>
      </c>
      <c r="B136" s="128" t="s">
        <v>358</v>
      </c>
      <c r="C136" s="128" t="s">
        <v>205</v>
      </c>
      <c r="D136" s="108"/>
      <c r="E136" s="108">
        <v>3069.89</v>
      </c>
      <c r="F136" s="108">
        <f t="shared" si="2"/>
        <v>50422.99000000001</v>
      </c>
    </row>
    <row r="137" spans="1:6" ht="12">
      <c r="A137" s="112">
        <v>44638</v>
      </c>
      <c r="B137" s="128" t="s">
        <v>359</v>
      </c>
      <c r="C137" s="128" t="s">
        <v>205</v>
      </c>
      <c r="D137" s="169"/>
      <c r="E137" s="108">
        <v>12</v>
      </c>
      <c r="F137" s="108">
        <f t="shared" si="2"/>
        <v>50434.99000000001</v>
      </c>
    </row>
    <row r="138" spans="1:6" ht="12">
      <c r="A138" s="112">
        <v>44639</v>
      </c>
      <c r="B138" s="128" t="s">
        <v>367</v>
      </c>
      <c r="C138" s="128" t="s">
        <v>213</v>
      </c>
      <c r="D138" s="169">
        <v>167.88</v>
      </c>
      <c r="E138" s="108"/>
      <c r="F138" s="108">
        <f t="shared" si="2"/>
        <v>50267.110000000015</v>
      </c>
    </row>
    <row r="139" spans="1:6" ht="12">
      <c r="A139" s="112">
        <v>44639</v>
      </c>
      <c r="B139" s="128" t="s">
        <v>368</v>
      </c>
      <c r="C139" s="128" t="s">
        <v>205</v>
      </c>
      <c r="D139" s="170">
        <v>0.46</v>
      </c>
      <c r="E139" s="108"/>
      <c r="F139" s="108">
        <f t="shared" si="2"/>
        <v>50266.650000000016</v>
      </c>
    </row>
    <row r="140" spans="1:6" ht="12">
      <c r="A140" s="112">
        <v>44639</v>
      </c>
      <c r="B140" s="128" t="s">
        <v>368</v>
      </c>
      <c r="C140" s="128" t="s">
        <v>205</v>
      </c>
      <c r="D140" s="170">
        <v>15.64</v>
      </c>
      <c r="E140" s="108"/>
      <c r="F140" s="108">
        <f t="shared" si="2"/>
        <v>50251.01000000002</v>
      </c>
    </row>
    <row r="141" spans="1:6" ht="12">
      <c r="A141" s="118">
        <v>44641</v>
      </c>
      <c r="B141" s="128" t="s">
        <v>360</v>
      </c>
      <c r="C141" s="128" t="s">
        <v>213</v>
      </c>
      <c r="D141" s="127">
        <v>109.47</v>
      </c>
      <c r="E141" s="108"/>
      <c r="F141" s="108">
        <f t="shared" si="2"/>
        <v>50141.540000000015</v>
      </c>
    </row>
    <row r="142" spans="1:6" ht="12">
      <c r="A142" s="121">
        <v>44641</v>
      </c>
      <c r="B142" s="128" t="s">
        <v>361</v>
      </c>
      <c r="C142" s="128" t="s">
        <v>213</v>
      </c>
      <c r="D142" s="127">
        <v>200</v>
      </c>
      <c r="E142" s="111"/>
      <c r="F142" s="108">
        <f t="shared" si="2"/>
        <v>49941.540000000015</v>
      </c>
    </row>
    <row r="143" spans="1:6" ht="12">
      <c r="A143" s="112">
        <v>44641</v>
      </c>
      <c r="B143" s="1" t="s">
        <v>362</v>
      </c>
      <c r="C143" s="1" t="s">
        <v>96</v>
      </c>
      <c r="D143" s="307">
        <v>198.3</v>
      </c>
      <c r="E143" s="122"/>
      <c r="F143" s="108">
        <f t="shared" si="2"/>
        <v>49743.24000000001</v>
      </c>
    </row>
    <row r="144" spans="1:6" ht="12">
      <c r="A144" s="109">
        <v>44641</v>
      </c>
      <c r="B144" s="128" t="s">
        <v>387</v>
      </c>
      <c r="C144" s="128" t="s">
        <v>96</v>
      </c>
      <c r="D144" s="170">
        <v>3606.85</v>
      </c>
      <c r="E144" s="122"/>
      <c r="F144" s="108">
        <f t="shared" si="2"/>
        <v>46136.390000000014</v>
      </c>
    </row>
    <row r="145" spans="1:6" ht="12">
      <c r="A145" s="109">
        <v>44642</v>
      </c>
      <c r="B145" s="128" t="s">
        <v>364</v>
      </c>
      <c r="C145" s="128" t="s">
        <v>96</v>
      </c>
      <c r="D145" s="169">
        <v>211.5</v>
      </c>
      <c r="E145" s="108"/>
      <c r="F145" s="108">
        <f t="shared" si="2"/>
        <v>45924.890000000014</v>
      </c>
    </row>
    <row r="146" spans="1:6" ht="12">
      <c r="A146" s="244">
        <v>44642</v>
      </c>
      <c r="B146" s="128" t="s">
        <v>369</v>
      </c>
      <c r="C146" s="245" t="s">
        <v>205</v>
      </c>
      <c r="D146" s="247">
        <v>5.53</v>
      </c>
      <c r="E146" s="120"/>
      <c r="F146" s="108">
        <f t="shared" si="2"/>
        <v>45919.360000000015</v>
      </c>
    </row>
    <row r="147" spans="1:6" ht="12">
      <c r="A147" s="244">
        <v>44646</v>
      </c>
      <c r="B147" s="128" t="s">
        <v>382</v>
      </c>
      <c r="C147" s="128" t="s">
        <v>205</v>
      </c>
      <c r="D147" s="111">
        <v>13</v>
      </c>
      <c r="E147" s="120"/>
      <c r="F147" s="108">
        <f t="shared" si="2"/>
        <v>45906.360000000015</v>
      </c>
    </row>
    <row r="148" spans="1:6" ht="12">
      <c r="A148" s="79">
        <v>44646</v>
      </c>
      <c r="B148" s="1" t="s">
        <v>372</v>
      </c>
      <c r="C148" s="1" t="s">
        <v>96</v>
      </c>
      <c r="D148" s="78">
        <v>399.24</v>
      </c>
      <c r="E148" s="120"/>
      <c r="F148" s="108">
        <f t="shared" si="2"/>
        <v>45507.12000000002</v>
      </c>
    </row>
    <row r="149" spans="1:6" ht="12">
      <c r="A149" s="109">
        <v>44648</v>
      </c>
      <c r="B149" s="128" t="s">
        <v>373</v>
      </c>
      <c r="C149" s="128" t="s">
        <v>123</v>
      </c>
      <c r="D149" s="111">
        <v>148.73</v>
      </c>
      <c r="E149" s="108"/>
      <c r="F149" s="108">
        <f t="shared" si="2"/>
        <v>45358.390000000014</v>
      </c>
    </row>
    <row r="150" spans="1:6" ht="12">
      <c r="A150" s="109">
        <v>44648</v>
      </c>
      <c r="B150" s="128" t="s">
        <v>374</v>
      </c>
      <c r="C150" s="128" t="s">
        <v>123</v>
      </c>
      <c r="D150" s="111">
        <v>105.76</v>
      </c>
      <c r="E150" s="120"/>
      <c r="F150" s="108">
        <f t="shared" si="2"/>
        <v>45252.63000000001</v>
      </c>
    </row>
    <row r="151" spans="1:6" ht="12">
      <c r="A151" s="109">
        <v>44648</v>
      </c>
      <c r="B151" s="128" t="s">
        <v>375</v>
      </c>
      <c r="C151" s="128" t="s">
        <v>96</v>
      </c>
      <c r="D151" s="108">
        <v>98</v>
      </c>
      <c r="E151" s="120"/>
      <c r="F151" s="108">
        <f t="shared" si="2"/>
        <v>45154.63000000001</v>
      </c>
    </row>
    <row r="152" spans="1:6" ht="12">
      <c r="A152" s="121">
        <v>44648</v>
      </c>
      <c r="B152" s="128" t="s">
        <v>378</v>
      </c>
      <c r="C152" s="128" t="s">
        <v>213</v>
      </c>
      <c r="D152" s="120">
        <v>130</v>
      </c>
      <c r="E152" s="108"/>
      <c r="F152" s="108">
        <f t="shared" si="2"/>
        <v>45024.63000000001</v>
      </c>
    </row>
    <row r="153" spans="1:6" ht="12">
      <c r="A153" s="112">
        <v>44649</v>
      </c>
      <c r="B153" s="128" t="s">
        <v>380</v>
      </c>
      <c r="C153" s="129" t="s">
        <v>123</v>
      </c>
      <c r="D153" s="111"/>
      <c r="E153" s="108">
        <v>215.64</v>
      </c>
      <c r="F153" s="108">
        <f t="shared" si="2"/>
        <v>45240.27000000001</v>
      </c>
    </row>
    <row r="154" spans="1:6" ht="12">
      <c r="A154" s="112">
        <v>44653</v>
      </c>
      <c r="B154" s="128" t="s">
        <v>381</v>
      </c>
      <c r="C154" s="128" t="s">
        <v>205</v>
      </c>
      <c r="D154" s="111">
        <v>8.64</v>
      </c>
      <c r="E154" s="108"/>
      <c r="F154" s="108">
        <f t="shared" si="2"/>
        <v>45231.63000000001</v>
      </c>
    </row>
    <row r="155" spans="1:6" ht="12">
      <c r="A155" s="244">
        <v>44655</v>
      </c>
      <c r="B155" s="245" t="s">
        <v>376</v>
      </c>
      <c r="C155" s="245" t="s">
        <v>123</v>
      </c>
      <c r="D155" s="247">
        <v>2601</v>
      </c>
      <c r="E155" s="108"/>
      <c r="F155" s="169">
        <f t="shared" si="2"/>
        <v>42630.63000000001</v>
      </c>
    </row>
    <row r="156" spans="1:6" ht="12">
      <c r="A156" s="109">
        <v>44658</v>
      </c>
      <c r="B156" s="128" t="s">
        <v>379</v>
      </c>
      <c r="C156" s="128" t="s">
        <v>123</v>
      </c>
      <c r="D156" s="111">
        <v>115.68</v>
      </c>
      <c r="E156" s="120"/>
      <c r="F156" s="169">
        <f t="shared" si="2"/>
        <v>42514.95000000001</v>
      </c>
    </row>
    <row r="157" spans="1:6" ht="15" customHeight="1">
      <c r="A157" s="112">
        <v>44662</v>
      </c>
      <c r="B157" s="128" t="s">
        <v>458</v>
      </c>
      <c r="C157" s="128" t="s">
        <v>96</v>
      </c>
      <c r="D157" s="111">
        <v>1482.52</v>
      </c>
      <c r="E157" s="108"/>
      <c r="F157" s="169">
        <f t="shared" si="2"/>
        <v>41032.430000000015</v>
      </c>
    </row>
    <row r="158" spans="1:6" ht="12">
      <c r="A158" s="112">
        <v>44662</v>
      </c>
      <c r="B158" s="128" t="s">
        <v>459</v>
      </c>
      <c r="C158" s="128" t="s">
        <v>96</v>
      </c>
      <c r="D158" s="111">
        <v>473</v>
      </c>
      <c r="E158" s="108"/>
      <c r="F158" s="169">
        <f t="shared" si="2"/>
        <v>40559.430000000015</v>
      </c>
    </row>
    <row r="159" spans="1:6" ht="12">
      <c r="A159" s="112">
        <v>44665</v>
      </c>
      <c r="B159" s="128" t="s">
        <v>385</v>
      </c>
      <c r="C159" s="128" t="s">
        <v>96</v>
      </c>
      <c r="D159" s="111">
        <v>423.65</v>
      </c>
      <c r="E159" s="122"/>
      <c r="F159" s="169">
        <f aca="true" t="shared" si="3" ref="F159:F222">SUM(F158+E159-D159)</f>
        <v>40135.78000000001</v>
      </c>
    </row>
    <row r="160" spans="1:6" ht="12">
      <c r="A160" s="250">
        <v>44669</v>
      </c>
      <c r="B160" s="245" t="s">
        <v>384</v>
      </c>
      <c r="C160" s="245" t="s">
        <v>96</v>
      </c>
      <c r="D160" s="251">
        <v>474.51</v>
      </c>
      <c r="E160" s="108"/>
      <c r="F160" s="169">
        <f t="shared" si="3"/>
        <v>39661.27000000001</v>
      </c>
    </row>
    <row r="161" spans="1:6" ht="12">
      <c r="A161" s="112">
        <v>44669</v>
      </c>
      <c r="B161" s="128" t="s">
        <v>383</v>
      </c>
      <c r="C161" s="128" t="s">
        <v>207</v>
      </c>
      <c r="D161" s="108"/>
      <c r="E161" s="108">
        <v>40.74</v>
      </c>
      <c r="F161" s="169">
        <f t="shared" si="3"/>
        <v>39702.01000000001</v>
      </c>
    </row>
    <row r="162" spans="1:6" ht="12">
      <c r="A162" s="112">
        <v>44671</v>
      </c>
      <c r="B162" s="128" t="s">
        <v>386</v>
      </c>
      <c r="C162" s="128" t="s">
        <v>205</v>
      </c>
      <c r="D162" s="108"/>
      <c r="E162" s="169">
        <v>2774.78</v>
      </c>
      <c r="F162" s="169">
        <f t="shared" si="3"/>
        <v>42476.79000000001</v>
      </c>
    </row>
    <row r="163" spans="1:6" ht="12">
      <c r="A163" s="112">
        <v>44672</v>
      </c>
      <c r="B163" s="128" t="s">
        <v>389</v>
      </c>
      <c r="C163" s="128" t="s">
        <v>205</v>
      </c>
      <c r="D163" s="111">
        <v>39.75</v>
      </c>
      <c r="E163" s="173"/>
      <c r="F163" s="169">
        <f t="shared" si="3"/>
        <v>42437.04000000001</v>
      </c>
    </row>
    <row r="164" spans="1:6" ht="12">
      <c r="A164" s="112">
        <v>44672</v>
      </c>
      <c r="B164" s="128" t="s">
        <v>388</v>
      </c>
      <c r="C164" s="128" t="s">
        <v>205</v>
      </c>
      <c r="D164" s="111">
        <v>11.5</v>
      </c>
      <c r="E164" s="170"/>
      <c r="F164" s="169">
        <f t="shared" si="3"/>
        <v>42425.54000000001</v>
      </c>
    </row>
    <row r="165" spans="1:6" ht="12">
      <c r="A165" s="112">
        <v>44673</v>
      </c>
      <c r="B165" s="128" t="s">
        <v>391</v>
      </c>
      <c r="C165" s="128" t="s">
        <v>96</v>
      </c>
      <c r="D165" s="170">
        <v>2199.24</v>
      </c>
      <c r="E165" s="169"/>
      <c r="F165" s="169">
        <f t="shared" si="3"/>
        <v>40226.30000000001</v>
      </c>
    </row>
    <row r="166" spans="1:6" ht="12">
      <c r="A166" s="112">
        <v>44673</v>
      </c>
      <c r="B166" s="128" t="s">
        <v>392</v>
      </c>
      <c r="C166" s="128" t="s">
        <v>213</v>
      </c>
      <c r="D166" s="108">
        <v>444</v>
      </c>
      <c r="E166" s="169"/>
      <c r="F166" s="169">
        <f t="shared" si="3"/>
        <v>39782.30000000001</v>
      </c>
    </row>
    <row r="167" spans="1:6" ht="12">
      <c r="A167" s="109">
        <v>44674</v>
      </c>
      <c r="B167" s="128" t="s">
        <v>393</v>
      </c>
      <c r="C167" s="128" t="s">
        <v>213</v>
      </c>
      <c r="D167" s="111">
        <v>411.1</v>
      </c>
      <c r="E167" s="169"/>
      <c r="F167" s="169">
        <f t="shared" si="3"/>
        <v>39371.20000000001</v>
      </c>
    </row>
    <row r="168" spans="1:6" ht="12">
      <c r="A168" s="109">
        <v>44675</v>
      </c>
      <c r="B168" s="128" t="s">
        <v>394</v>
      </c>
      <c r="C168" s="128" t="s">
        <v>213</v>
      </c>
      <c r="D168" s="111">
        <v>207.1</v>
      </c>
      <c r="E168" s="169"/>
      <c r="F168" s="169">
        <f t="shared" si="3"/>
        <v>39164.10000000001</v>
      </c>
    </row>
    <row r="169" spans="1:6" ht="12">
      <c r="A169" s="109">
        <v>44677</v>
      </c>
      <c r="B169" s="128" t="s">
        <v>397</v>
      </c>
      <c r="C169" s="128" t="s">
        <v>205</v>
      </c>
      <c r="D169" s="111">
        <v>13</v>
      </c>
      <c r="E169" s="169"/>
      <c r="F169" s="169">
        <f t="shared" si="3"/>
        <v>39151.10000000001</v>
      </c>
    </row>
    <row r="170" spans="1:6" ht="12">
      <c r="A170" s="112">
        <v>44677</v>
      </c>
      <c r="B170" s="128" t="s">
        <v>395</v>
      </c>
      <c r="C170" s="128" t="s">
        <v>123</v>
      </c>
      <c r="D170" s="108">
        <v>65.8</v>
      </c>
      <c r="E170" s="169"/>
      <c r="F170" s="169">
        <f t="shared" si="3"/>
        <v>39085.30000000001</v>
      </c>
    </row>
    <row r="171" spans="1:6" ht="12">
      <c r="A171" s="112">
        <v>44679</v>
      </c>
      <c r="B171" s="128" t="s">
        <v>390</v>
      </c>
      <c r="C171" s="128" t="s">
        <v>96</v>
      </c>
      <c r="D171" s="169">
        <v>1116</v>
      </c>
      <c r="E171" s="169"/>
      <c r="F171" s="169">
        <f t="shared" si="3"/>
        <v>37969.30000000001</v>
      </c>
    </row>
    <row r="172" spans="1:6" ht="12">
      <c r="A172" s="112">
        <v>44685</v>
      </c>
      <c r="B172" s="128" t="s">
        <v>396</v>
      </c>
      <c r="C172" s="128" t="s">
        <v>123</v>
      </c>
      <c r="D172" s="120">
        <v>300</v>
      </c>
      <c r="E172" s="169"/>
      <c r="F172" s="169">
        <f t="shared" si="3"/>
        <v>37669.30000000001</v>
      </c>
    </row>
    <row r="173" spans="1:6" ht="12">
      <c r="A173" s="112">
        <v>44684</v>
      </c>
      <c r="B173" s="128" t="s">
        <v>398</v>
      </c>
      <c r="C173" s="128" t="s">
        <v>205</v>
      </c>
      <c r="D173" s="111">
        <v>8.64</v>
      </c>
      <c r="E173" s="169"/>
      <c r="F173" s="169">
        <f t="shared" si="3"/>
        <v>37660.66000000001</v>
      </c>
    </row>
    <row r="174" spans="1:6" ht="12">
      <c r="A174" s="112">
        <v>44686</v>
      </c>
      <c r="B174" s="128" t="s">
        <v>399</v>
      </c>
      <c r="C174" s="128" t="s">
        <v>123</v>
      </c>
      <c r="D174" s="170">
        <v>1800</v>
      </c>
      <c r="E174" s="127"/>
      <c r="F174" s="169">
        <f t="shared" si="3"/>
        <v>35860.66000000001</v>
      </c>
    </row>
    <row r="175" spans="1:6" ht="12">
      <c r="A175" s="112">
        <v>44691</v>
      </c>
      <c r="B175" s="128" t="s">
        <v>400</v>
      </c>
      <c r="C175" s="128" t="s">
        <v>123</v>
      </c>
      <c r="D175" s="170">
        <v>178.47</v>
      </c>
      <c r="E175" s="127"/>
      <c r="F175" s="169">
        <f t="shared" si="3"/>
        <v>35682.19000000001</v>
      </c>
    </row>
    <row r="176" spans="1:6" ht="12">
      <c r="A176" s="112">
        <v>44691</v>
      </c>
      <c r="B176" s="128" t="s">
        <v>402</v>
      </c>
      <c r="C176" s="128" t="s">
        <v>123</v>
      </c>
      <c r="D176" s="111">
        <v>2996.29</v>
      </c>
      <c r="E176" s="169"/>
      <c r="F176" s="169">
        <f t="shared" si="3"/>
        <v>32685.90000000001</v>
      </c>
    </row>
    <row r="177" spans="1:6" ht="12">
      <c r="A177" s="112">
        <v>44692</v>
      </c>
      <c r="B177" s="129" t="s">
        <v>405</v>
      </c>
      <c r="C177" s="129" t="s">
        <v>213</v>
      </c>
      <c r="D177" s="170">
        <v>94.5</v>
      </c>
      <c r="E177" s="169"/>
      <c r="F177" s="169">
        <f t="shared" si="3"/>
        <v>32591.40000000001</v>
      </c>
    </row>
    <row r="178" spans="1:6" ht="12">
      <c r="A178" s="121">
        <v>44692</v>
      </c>
      <c r="B178" s="128" t="s">
        <v>404</v>
      </c>
      <c r="C178" s="128" t="s">
        <v>123</v>
      </c>
      <c r="D178" s="127">
        <v>198.3</v>
      </c>
      <c r="E178" s="169"/>
      <c r="F178" s="169">
        <f t="shared" si="3"/>
        <v>32393.10000000001</v>
      </c>
    </row>
    <row r="179" spans="1:6" ht="12">
      <c r="A179" s="121">
        <v>44692</v>
      </c>
      <c r="B179" s="128" t="s">
        <v>460</v>
      </c>
      <c r="C179" s="128" t="s">
        <v>123</v>
      </c>
      <c r="D179" s="111">
        <v>2469.1</v>
      </c>
      <c r="E179" s="169"/>
      <c r="F179" s="169">
        <f t="shared" si="3"/>
        <v>29924.00000000001</v>
      </c>
    </row>
    <row r="180" spans="1:6" ht="12">
      <c r="A180" s="112">
        <v>44692</v>
      </c>
      <c r="B180" s="128" t="s">
        <v>461</v>
      </c>
      <c r="C180" s="128" t="s">
        <v>96</v>
      </c>
      <c r="D180" s="170">
        <v>579</v>
      </c>
      <c r="E180" s="169"/>
      <c r="F180" s="169">
        <f t="shared" si="3"/>
        <v>29345.00000000001</v>
      </c>
    </row>
    <row r="181" spans="1:6" ht="12">
      <c r="A181" s="112">
        <v>44692</v>
      </c>
      <c r="B181" s="128" t="s">
        <v>409</v>
      </c>
      <c r="C181" s="128" t="s">
        <v>96</v>
      </c>
      <c r="D181" s="170"/>
      <c r="E181" s="169">
        <v>24</v>
      </c>
      <c r="F181" s="169">
        <f t="shared" si="3"/>
        <v>29369.00000000001</v>
      </c>
    </row>
    <row r="182" spans="1:6" ht="12">
      <c r="A182" s="112">
        <v>44692</v>
      </c>
      <c r="B182" s="128" t="s">
        <v>410</v>
      </c>
      <c r="C182" s="128" t="s">
        <v>96</v>
      </c>
      <c r="D182" s="170"/>
      <c r="E182" s="169">
        <v>36</v>
      </c>
      <c r="F182" s="169">
        <f t="shared" si="3"/>
        <v>29405.00000000001</v>
      </c>
    </row>
    <row r="183" spans="1:6" ht="12">
      <c r="A183" s="112">
        <v>44704</v>
      </c>
      <c r="B183" s="129" t="s">
        <v>411</v>
      </c>
      <c r="C183" s="129" t="s">
        <v>123</v>
      </c>
      <c r="D183" s="170"/>
      <c r="E183" s="169">
        <v>132</v>
      </c>
      <c r="F183" s="169">
        <f t="shared" si="3"/>
        <v>29537.00000000001</v>
      </c>
    </row>
    <row r="184" spans="1:6" ht="12">
      <c r="A184" s="112">
        <v>44706</v>
      </c>
      <c r="B184" s="128" t="s">
        <v>417</v>
      </c>
      <c r="C184" s="128" t="s">
        <v>205</v>
      </c>
      <c r="D184" s="170">
        <v>13</v>
      </c>
      <c r="E184" s="169"/>
      <c r="F184" s="169">
        <f t="shared" si="3"/>
        <v>29524.00000000001</v>
      </c>
    </row>
    <row r="185" spans="1:6" ht="12">
      <c r="A185" s="112">
        <v>44708</v>
      </c>
      <c r="B185" s="128" t="s">
        <v>412</v>
      </c>
      <c r="C185" s="129" t="s">
        <v>205</v>
      </c>
      <c r="D185" s="170"/>
      <c r="E185" s="169">
        <v>4238.83</v>
      </c>
      <c r="F185" s="169">
        <f t="shared" si="3"/>
        <v>33762.83000000001</v>
      </c>
    </row>
    <row r="186" spans="1:6" ht="12">
      <c r="A186" s="112">
        <v>44708</v>
      </c>
      <c r="B186" s="128" t="s">
        <v>413</v>
      </c>
      <c r="C186" s="129" t="s">
        <v>205</v>
      </c>
      <c r="D186" s="170"/>
      <c r="E186" s="169">
        <v>160.74</v>
      </c>
      <c r="F186" s="169">
        <f t="shared" si="3"/>
        <v>33923.57000000001</v>
      </c>
    </row>
    <row r="187" spans="1:6" ht="12">
      <c r="A187" s="112">
        <v>44709</v>
      </c>
      <c r="B187" s="128" t="s">
        <v>418</v>
      </c>
      <c r="C187" s="128" t="s">
        <v>205</v>
      </c>
      <c r="D187" s="170">
        <v>0.92</v>
      </c>
      <c r="E187" s="169"/>
      <c r="F187" s="169">
        <f t="shared" si="3"/>
        <v>33922.65000000001</v>
      </c>
    </row>
    <row r="188" spans="1:6" ht="12">
      <c r="A188" s="112">
        <v>44711</v>
      </c>
      <c r="B188" s="129" t="s">
        <v>419</v>
      </c>
      <c r="C188" s="129" t="s">
        <v>207</v>
      </c>
      <c r="D188" s="170"/>
      <c r="E188" s="169">
        <v>244.44</v>
      </c>
      <c r="F188" s="169">
        <f t="shared" si="3"/>
        <v>34167.09000000001</v>
      </c>
    </row>
    <row r="189" spans="1:6" ht="12">
      <c r="A189" s="109">
        <v>44713</v>
      </c>
      <c r="B189" s="128" t="s">
        <v>420</v>
      </c>
      <c r="C189" s="128" t="s">
        <v>205</v>
      </c>
      <c r="D189" s="170">
        <v>14.26</v>
      </c>
      <c r="E189" s="169"/>
      <c r="F189" s="169">
        <f t="shared" si="3"/>
        <v>34152.83000000001</v>
      </c>
    </row>
    <row r="190" spans="1:6" ht="12">
      <c r="A190" s="112">
        <v>44714</v>
      </c>
      <c r="B190" s="128" t="s">
        <v>421</v>
      </c>
      <c r="C190" s="128" t="s">
        <v>205</v>
      </c>
      <c r="D190" s="170">
        <v>8.64</v>
      </c>
      <c r="E190" s="169"/>
      <c r="F190" s="169">
        <f t="shared" si="3"/>
        <v>34144.19000000001</v>
      </c>
    </row>
    <row r="191" spans="1:6" ht="12">
      <c r="A191" s="112">
        <v>44720</v>
      </c>
      <c r="B191" s="245" t="s">
        <v>416</v>
      </c>
      <c r="C191" s="245" t="s">
        <v>123</v>
      </c>
      <c r="D191" s="169">
        <v>2601</v>
      </c>
      <c r="E191" s="169"/>
      <c r="F191" s="169">
        <f t="shared" si="3"/>
        <v>31543.19000000001</v>
      </c>
    </row>
    <row r="192" spans="1:6" ht="12">
      <c r="A192" s="112">
        <v>44720</v>
      </c>
      <c r="B192" s="128" t="s">
        <v>422</v>
      </c>
      <c r="C192" s="128" t="s">
        <v>207</v>
      </c>
      <c r="D192" s="170"/>
      <c r="E192" s="169">
        <v>1427.52</v>
      </c>
      <c r="F192" s="169">
        <f t="shared" si="3"/>
        <v>32970.71000000001</v>
      </c>
    </row>
    <row r="193" spans="1:6" ht="12">
      <c r="A193" s="112">
        <v>44722</v>
      </c>
      <c r="B193" s="128" t="s">
        <v>468</v>
      </c>
      <c r="C193" s="128" t="s">
        <v>96</v>
      </c>
      <c r="D193" s="170">
        <v>3209.73</v>
      </c>
      <c r="E193" s="169"/>
      <c r="F193" s="169">
        <f t="shared" si="3"/>
        <v>29760.980000000007</v>
      </c>
    </row>
    <row r="194" spans="1:6" ht="12">
      <c r="A194" s="112">
        <v>44722</v>
      </c>
      <c r="B194" s="128" t="s">
        <v>469</v>
      </c>
      <c r="C194" s="128" t="s">
        <v>96</v>
      </c>
      <c r="D194" s="170">
        <v>1030</v>
      </c>
      <c r="E194" s="169"/>
      <c r="F194" s="169">
        <f t="shared" si="3"/>
        <v>28730.980000000007</v>
      </c>
    </row>
    <row r="195" spans="1:6" ht="12">
      <c r="A195" s="112">
        <v>44722</v>
      </c>
      <c r="B195" s="128" t="s">
        <v>425</v>
      </c>
      <c r="C195" s="128" t="s">
        <v>96</v>
      </c>
      <c r="D195" s="170">
        <v>455.2</v>
      </c>
      <c r="E195" s="169"/>
      <c r="F195" s="169">
        <f t="shared" si="3"/>
        <v>28275.780000000006</v>
      </c>
    </row>
    <row r="196" spans="1:6" ht="12">
      <c r="A196" s="109">
        <v>44727</v>
      </c>
      <c r="B196" s="128" t="s">
        <v>426</v>
      </c>
      <c r="C196" s="128" t="s">
        <v>207</v>
      </c>
      <c r="D196" s="170"/>
      <c r="E196" s="169">
        <v>122.22</v>
      </c>
      <c r="F196" s="169">
        <f t="shared" si="3"/>
        <v>28398.000000000007</v>
      </c>
    </row>
    <row r="197" spans="1:6" ht="12">
      <c r="A197" s="112">
        <v>44732</v>
      </c>
      <c r="B197" s="128" t="s">
        <v>431</v>
      </c>
      <c r="C197" s="129" t="s">
        <v>205</v>
      </c>
      <c r="D197" s="170"/>
      <c r="E197" s="169">
        <v>5103.27</v>
      </c>
      <c r="F197" s="169">
        <f t="shared" si="3"/>
        <v>33501.270000000004</v>
      </c>
    </row>
    <row r="198" spans="1:6" ht="12">
      <c r="A198" s="112">
        <v>44732</v>
      </c>
      <c r="B198" s="128" t="s">
        <v>432</v>
      </c>
      <c r="C198" s="129" t="s">
        <v>205</v>
      </c>
      <c r="D198" s="170"/>
      <c r="E198" s="169">
        <v>81.48</v>
      </c>
      <c r="F198" s="169">
        <f t="shared" si="3"/>
        <v>33582.75000000001</v>
      </c>
    </row>
    <row r="199" spans="1:6" ht="12">
      <c r="A199" s="109">
        <v>44733</v>
      </c>
      <c r="B199" s="128" t="s">
        <v>420</v>
      </c>
      <c r="C199" s="128" t="s">
        <v>205</v>
      </c>
      <c r="D199" s="170">
        <v>16.1</v>
      </c>
      <c r="E199" s="169"/>
      <c r="F199" s="169">
        <f t="shared" si="3"/>
        <v>33566.65000000001</v>
      </c>
    </row>
    <row r="200" spans="1:6" ht="12">
      <c r="A200" s="109">
        <v>44733</v>
      </c>
      <c r="B200" s="128" t="s">
        <v>420</v>
      </c>
      <c r="C200" s="128" t="s">
        <v>205</v>
      </c>
      <c r="D200" s="170">
        <v>0.92</v>
      </c>
      <c r="E200" s="169"/>
      <c r="F200" s="169">
        <f t="shared" si="3"/>
        <v>33565.73000000001</v>
      </c>
    </row>
    <row r="201" spans="1:6" ht="12">
      <c r="A201" s="167">
        <v>44734</v>
      </c>
      <c r="B201" s="128" t="s">
        <v>433</v>
      </c>
      <c r="C201" s="128" t="s">
        <v>205</v>
      </c>
      <c r="D201" s="170">
        <v>40.74</v>
      </c>
      <c r="E201" s="169"/>
      <c r="F201" s="169">
        <f t="shared" si="3"/>
        <v>33524.99000000001</v>
      </c>
    </row>
    <row r="202" spans="1:6" ht="12">
      <c r="A202" s="109">
        <v>44735</v>
      </c>
      <c r="B202" s="128" t="s">
        <v>430</v>
      </c>
      <c r="C202" s="128" t="s">
        <v>123</v>
      </c>
      <c r="D202" s="169">
        <v>3456</v>
      </c>
      <c r="E202" s="169"/>
      <c r="F202" s="169">
        <f t="shared" si="3"/>
        <v>30068.990000000013</v>
      </c>
    </row>
    <row r="203" spans="1:6" ht="12">
      <c r="A203" s="167">
        <v>44735</v>
      </c>
      <c r="B203" s="128" t="s">
        <v>434</v>
      </c>
      <c r="C203" s="128" t="s">
        <v>205</v>
      </c>
      <c r="D203" s="111">
        <v>17.5</v>
      </c>
      <c r="E203" s="108"/>
      <c r="F203" s="169">
        <f t="shared" si="3"/>
        <v>30051.490000000013</v>
      </c>
    </row>
    <row r="204" spans="1:6" ht="12">
      <c r="A204" s="109">
        <v>44737</v>
      </c>
      <c r="B204" s="128" t="s">
        <v>435</v>
      </c>
      <c r="C204" s="129" t="s">
        <v>205</v>
      </c>
      <c r="D204" s="111">
        <v>13</v>
      </c>
      <c r="E204" s="108"/>
      <c r="F204" s="169">
        <f t="shared" si="3"/>
        <v>30038.490000000013</v>
      </c>
    </row>
    <row r="205" spans="1:6" ht="12">
      <c r="A205" s="109">
        <v>44742</v>
      </c>
      <c r="B205" s="128" t="s">
        <v>436</v>
      </c>
      <c r="C205" s="128" t="s">
        <v>123</v>
      </c>
      <c r="D205" s="111"/>
      <c r="E205" s="108">
        <v>12</v>
      </c>
      <c r="F205" s="169">
        <f t="shared" si="3"/>
        <v>30050.490000000013</v>
      </c>
    </row>
    <row r="206" spans="1:6" ht="12">
      <c r="A206" s="109">
        <v>44742</v>
      </c>
      <c r="B206" s="128" t="s">
        <v>437</v>
      </c>
      <c r="C206" s="128" t="s">
        <v>123</v>
      </c>
      <c r="D206" s="111"/>
      <c r="E206" s="108">
        <v>24</v>
      </c>
      <c r="F206" s="169">
        <f t="shared" si="3"/>
        <v>30074.490000000013</v>
      </c>
    </row>
    <row r="207" spans="1:6" ht="12">
      <c r="A207" s="112">
        <v>44742</v>
      </c>
      <c r="B207" s="128" t="s">
        <v>438</v>
      </c>
      <c r="C207" s="128" t="s">
        <v>96</v>
      </c>
      <c r="D207" s="111"/>
      <c r="E207" s="108">
        <v>17.5</v>
      </c>
      <c r="F207" s="169">
        <f t="shared" si="3"/>
        <v>30091.990000000013</v>
      </c>
    </row>
    <row r="208" spans="1:6" ht="12">
      <c r="A208" s="109">
        <v>44744</v>
      </c>
      <c r="B208" s="128" t="s">
        <v>439</v>
      </c>
      <c r="C208" s="128" t="s">
        <v>205</v>
      </c>
      <c r="D208" s="111">
        <v>8.64</v>
      </c>
      <c r="E208" s="108"/>
      <c r="F208" s="169">
        <f t="shared" si="3"/>
        <v>30083.350000000013</v>
      </c>
    </row>
    <row r="209" spans="1:6" ht="12">
      <c r="A209" s="112">
        <v>44749</v>
      </c>
      <c r="B209" s="128" t="s">
        <v>470</v>
      </c>
      <c r="C209" s="128" t="s">
        <v>96</v>
      </c>
      <c r="D209" s="108">
        <v>3868.03</v>
      </c>
      <c r="E209" s="108"/>
      <c r="F209" s="169">
        <f t="shared" si="3"/>
        <v>26215.320000000014</v>
      </c>
    </row>
    <row r="210" spans="1:6" ht="12">
      <c r="A210" s="112">
        <v>44749</v>
      </c>
      <c r="B210" s="128" t="s">
        <v>471</v>
      </c>
      <c r="C210" s="128" t="s">
        <v>96</v>
      </c>
      <c r="D210" s="111">
        <v>2165</v>
      </c>
      <c r="E210" s="108"/>
      <c r="F210" s="169">
        <f t="shared" si="3"/>
        <v>24050.320000000014</v>
      </c>
    </row>
    <row r="211" spans="1:6" ht="12">
      <c r="A211" s="112">
        <v>44753</v>
      </c>
      <c r="B211" s="128" t="s">
        <v>472</v>
      </c>
      <c r="C211" s="1" t="s">
        <v>96</v>
      </c>
      <c r="D211" s="111"/>
      <c r="E211" s="108">
        <v>492</v>
      </c>
      <c r="F211" s="169">
        <f t="shared" si="3"/>
        <v>24542.320000000014</v>
      </c>
    </row>
    <row r="212" spans="1:6" ht="12">
      <c r="A212" s="112">
        <v>44753</v>
      </c>
      <c r="B212" s="129" t="s">
        <v>473</v>
      </c>
      <c r="C212" s="129" t="s">
        <v>123</v>
      </c>
      <c r="D212" s="111"/>
      <c r="E212" s="108">
        <v>455.2</v>
      </c>
      <c r="F212" s="169">
        <f t="shared" si="3"/>
        <v>24997.520000000015</v>
      </c>
    </row>
    <row r="213" spans="1:6" ht="12">
      <c r="A213" s="112">
        <v>44762</v>
      </c>
      <c r="B213" s="128" t="s">
        <v>474</v>
      </c>
      <c r="C213" s="129" t="s">
        <v>205</v>
      </c>
      <c r="D213" s="170"/>
      <c r="E213" s="108">
        <v>8088.19</v>
      </c>
      <c r="F213" s="169">
        <f t="shared" si="3"/>
        <v>33085.710000000014</v>
      </c>
    </row>
    <row r="214" spans="1:6" ht="12">
      <c r="A214" s="112">
        <v>44762</v>
      </c>
      <c r="B214" s="128" t="s">
        <v>475</v>
      </c>
      <c r="C214" s="129" t="s">
        <v>205</v>
      </c>
      <c r="D214" s="170"/>
      <c r="E214" s="108">
        <v>40.74</v>
      </c>
      <c r="F214" s="169">
        <f t="shared" si="3"/>
        <v>33126.45000000001</v>
      </c>
    </row>
    <row r="215" spans="1:6" ht="12">
      <c r="A215" s="112">
        <v>44763</v>
      </c>
      <c r="B215" s="128" t="s">
        <v>476</v>
      </c>
      <c r="C215" s="128" t="s">
        <v>205</v>
      </c>
      <c r="D215" s="170">
        <v>18.4</v>
      </c>
      <c r="E215" s="108"/>
      <c r="F215" s="169">
        <f t="shared" si="3"/>
        <v>33108.05000000001</v>
      </c>
    </row>
    <row r="216" spans="1:6" ht="12">
      <c r="A216" s="109">
        <v>44763</v>
      </c>
      <c r="B216" s="128" t="s">
        <v>476</v>
      </c>
      <c r="C216" s="128" t="s">
        <v>205</v>
      </c>
      <c r="D216" s="170">
        <v>0.46</v>
      </c>
      <c r="E216" s="108"/>
      <c r="F216" s="169">
        <f t="shared" si="3"/>
        <v>33107.59000000001</v>
      </c>
    </row>
    <row r="217" spans="1:6" ht="12">
      <c r="A217" s="112">
        <v>44764</v>
      </c>
      <c r="B217" s="128" t="s">
        <v>448</v>
      </c>
      <c r="C217" s="128" t="s">
        <v>213</v>
      </c>
      <c r="D217" s="111">
        <v>99.96</v>
      </c>
      <c r="E217" s="108"/>
      <c r="F217" s="169">
        <f t="shared" si="3"/>
        <v>33007.63000000001</v>
      </c>
    </row>
    <row r="218" spans="1:6" ht="12">
      <c r="A218" s="112">
        <v>44767</v>
      </c>
      <c r="B218" s="128" t="s">
        <v>482</v>
      </c>
      <c r="C218" s="128" t="s">
        <v>207</v>
      </c>
      <c r="D218" s="108"/>
      <c r="E218" s="122">
        <v>285.18</v>
      </c>
      <c r="F218" s="169">
        <f t="shared" si="3"/>
        <v>33292.81000000001</v>
      </c>
    </row>
    <row r="219" spans="1:6" ht="12">
      <c r="A219" s="112">
        <v>44768</v>
      </c>
      <c r="B219" s="128" t="s">
        <v>478</v>
      </c>
      <c r="C219" s="129" t="s">
        <v>205</v>
      </c>
      <c r="D219" s="111">
        <v>13</v>
      </c>
      <c r="E219" s="122"/>
      <c r="F219" s="169">
        <f t="shared" si="3"/>
        <v>33279.81000000001</v>
      </c>
    </row>
    <row r="220" spans="1:6" ht="12">
      <c r="A220" s="113">
        <v>44775</v>
      </c>
      <c r="B220" s="128" t="s">
        <v>479</v>
      </c>
      <c r="C220" s="128" t="s">
        <v>205</v>
      </c>
      <c r="D220" s="111">
        <v>8.64</v>
      </c>
      <c r="E220" s="108"/>
      <c r="F220" s="169">
        <f t="shared" si="3"/>
        <v>33271.17000000001</v>
      </c>
    </row>
    <row r="221" spans="1:6" ht="12">
      <c r="A221" s="112">
        <v>44781</v>
      </c>
      <c r="B221" s="128" t="s">
        <v>480</v>
      </c>
      <c r="C221" s="128" t="s">
        <v>96</v>
      </c>
      <c r="D221" s="111">
        <v>478.97</v>
      </c>
      <c r="E221" s="108"/>
      <c r="F221" s="169">
        <f t="shared" si="3"/>
        <v>32792.20000000001</v>
      </c>
    </row>
    <row r="222" spans="1:6" ht="12">
      <c r="A222" s="112">
        <v>44785</v>
      </c>
      <c r="B222" s="128" t="s">
        <v>481</v>
      </c>
      <c r="C222" s="128" t="s">
        <v>96</v>
      </c>
      <c r="D222" s="251"/>
      <c r="E222" s="247">
        <v>814.9</v>
      </c>
      <c r="F222" s="169">
        <f t="shared" si="3"/>
        <v>33607.10000000001</v>
      </c>
    </row>
    <row r="223" spans="1:6" ht="12">
      <c r="A223" s="112">
        <v>44792</v>
      </c>
      <c r="B223" s="128" t="s">
        <v>483</v>
      </c>
      <c r="C223" s="129" t="s">
        <v>205</v>
      </c>
      <c r="D223" s="246"/>
      <c r="E223" s="247">
        <v>23904.28</v>
      </c>
      <c r="F223" s="169">
        <f aca="true" t="shared" si="4" ref="F223:F238">SUM(F222+E223-D223)</f>
        <v>57511.38000000001</v>
      </c>
    </row>
    <row r="224" spans="1:6" ht="12">
      <c r="A224" s="79">
        <v>44792</v>
      </c>
      <c r="B224" s="128" t="s">
        <v>484</v>
      </c>
      <c r="C224" s="129" t="s">
        <v>205</v>
      </c>
      <c r="D224" s="246"/>
      <c r="E224" s="247">
        <v>1176.39</v>
      </c>
      <c r="F224" s="169">
        <f t="shared" si="4"/>
        <v>58687.77000000001</v>
      </c>
    </row>
    <row r="225" spans="1:6" ht="12">
      <c r="A225" s="79">
        <v>44792</v>
      </c>
      <c r="B225" s="128" t="s">
        <v>485</v>
      </c>
      <c r="C225" s="128" t="s">
        <v>205</v>
      </c>
      <c r="D225" s="246">
        <v>24.84</v>
      </c>
      <c r="E225" s="247"/>
      <c r="F225" s="169">
        <f t="shared" si="4"/>
        <v>58662.930000000015</v>
      </c>
    </row>
    <row r="226" spans="1:6" ht="12">
      <c r="A226" s="79">
        <v>44792</v>
      </c>
      <c r="B226" s="128" t="s">
        <v>485</v>
      </c>
      <c r="C226" s="128" t="s">
        <v>205</v>
      </c>
      <c r="D226" s="246">
        <v>0.92</v>
      </c>
      <c r="E226" s="247"/>
      <c r="F226" s="169">
        <f t="shared" si="4"/>
        <v>58662.01000000002</v>
      </c>
    </row>
    <row r="227" spans="1:6" ht="12">
      <c r="A227" s="79">
        <v>44796</v>
      </c>
      <c r="B227" s="128" t="s">
        <v>486</v>
      </c>
      <c r="C227" s="128" t="s">
        <v>207</v>
      </c>
      <c r="D227" s="246"/>
      <c r="E227" s="246">
        <v>174.41</v>
      </c>
      <c r="F227" s="169">
        <f t="shared" si="4"/>
        <v>58836.42000000002</v>
      </c>
    </row>
    <row r="228" spans="1:6" ht="12">
      <c r="A228" s="112">
        <v>44796</v>
      </c>
      <c r="B228" s="128" t="s">
        <v>487</v>
      </c>
      <c r="C228" s="129" t="s">
        <v>96</v>
      </c>
      <c r="D228" s="246"/>
      <c r="E228" s="247">
        <v>132</v>
      </c>
      <c r="F228" s="169">
        <f t="shared" si="4"/>
        <v>58968.42000000002</v>
      </c>
    </row>
    <row r="229" spans="1:6" ht="12">
      <c r="A229" s="112">
        <v>44799</v>
      </c>
      <c r="B229" s="128" t="s">
        <v>488</v>
      </c>
      <c r="C229" s="129" t="s">
        <v>96</v>
      </c>
      <c r="D229" s="246"/>
      <c r="E229" s="292">
        <v>48</v>
      </c>
      <c r="F229" s="169">
        <f t="shared" si="4"/>
        <v>59016.42000000002</v>
      </c>
    </row>
    <row r="230" spans="1:6" ht="12">
      <c r="A230" s="112">
        <v>44799</v>
      </c>
      <c r="B230" s="128" t="s">
        <v>489</v>
      </c>
      <c r="C230" s="129" t="s">
        <v>96</v>
      </c>
      <c r="D230" s="246"/>
      <c r="E230" s="247">
        <v>7</v>
      </c>
      <c r="F230" s="169">
        <f t="shared" si="4"/>
        <v>59023.42000000002</v>
      </c>
    </row>
    <row r="231" spans="1:6" ht="12">
      <c r="A231" s="112">
        <v>44799</v>
      </c>
      <c r="B231" s="128" t="s">
        <v>490</v>
      </c>
      <c r="C231" s="129" t="s">
        <v>205</v>
      </c>
      <c r="D231" s="246">
        <v>13</v>
      </c>
      <c r="E231" s="292"/>
      <c r="F231" s="169">
        <f t="shared" si="4"/>
        <v>59010.42000000002</v>
      </c>
    </row>
    <row r="232" spans="1:6" ht="12">
      <c r="A232" s="112">
        <v>44799</v>
      </c>
      <c r="B232" s="128" t="s">
        <v>491</v>
      </c>
      <c r="C232" s="128" t="s">
        <v>96</v>
      </c>
      <c r="D232" s="247">
        <v>10000</v>
      </c>
      <c r="E232" s="247"/>
      <c r="F232" s="169">
        <f t="shared" si="4"/>
        <v>49010.42000000002</v>
      </c>
    </row>
    <row r="233" spans="1:6" ht="12">
      <c r="A233" s="100">
        <v>44805</v>
      </c>
      <c r="B233" s="128" t="s">
        <v>496</v>
      </c>
      <c r="C233" s="1" t="s">
        <v>205</v>
      </c>
      <c r="D233" s="327">
        <v>8.64</v>
      </c>
      <c r="E233" s="247"/>
      <c r="F233" s="169">
        <f t="shared" si="4"/>
        <v>49001.78000000002</v>
      </c>
    </row>
    <row r="234" spans="1:6" ht="12">
      <c r="A234" s="100">
        <v>44811</v>
      </c>
      <c r="B234" s="128" t="s">
        <v>497</v>
      </c>
      <c r="C234" s="1" t="s">
        <v>96</v>
      </c>
      <c r="D234" s="327">
        <v>200</v>
      </c>
      <c r="E234" s="247"/>
      <c r="F234" s="169">
        <f t="shared" si="4"/>
        <v>48801.78000000002</v>
      </c>
    </row>
    <row r="235" spans="1:6" ht="12">
      <c r="A235" s="121">
        <v>44813</v>
      </c>
      <c r="B235" s="128" t="s">
        <v>495</v>
      </c>
      <c r="C235" s="128" t="s">
        <v>123</v>
      </c>
      <c r="D235" s="251">
        <v>198.3</v>
      </c>
      <c r="E235" s="247"/>
      <c r="F235" s="169">
        <f t="shared" si="4"/>
        <v>48603.48000000002</v>
      </c>
    </row>
    <row r="236" spans="1:6" ht="12">
      <c r="A236" s="79">
        <v>44816</v>
      </c>
      <c r="B236" s="128" t="s">
        <v>499</v>
      </c>
      <c r="C236" s="128" t="s">
        <v>123</v>
      </c>
      <c r="D236" s="292"/>
      <c r="E236" s="247">
        <v>168</v>
      </c>
      <c r="F236" s="169">
        <f t="shared" si="4"/>
        <v>48771.48000000002</v>
      </c>
    </row>
    <row r="237" spans="1:6" ht="12">
      <c r="A237" s="100">
        <v>44818</v>
      </c>
      <c r="B237" s="128" t="s">
        <v>494</v>
      </c>
      <c r="C237" s="1" t="s">
        <v>96</v>
      </c>
      <c r="D237" s="327">
        <v>140.29</v>
      </c>
      <c r="E237" s="247"/>
      <c r="F237" s="169">
        <f t="shared" si="4"/>
        <v>48631.19000000002</v>
      </c>
    </row>
    <row r="238" spans="1:6" ht="12">
      <c r="A238" s="112"/>
      <c r="B238" s="128"/>
      <c r="C238" s="128"/>
      <c r="D238" s="111"/>
      <c r="E238" s="108"/>
      <c r="F238" s="169">
        <f t="shared" si="4"/>
        <v>48631.19000000002</v>
      </c>
    </row>
    <row r="239" spans="1:6" ht="19.5">
      <c r="A239" s="110"/>
      <c r="B239" s="128"/>
      <c r="C239" s="128"/>
      <c r="D239" s="111"/>
      <c r="E239" s="325" t="s">
        <v>493</v>
      </c>
      <c r="F239" s="324">
        <f>SUM(F238)</f>
        <v>48631.19000000002</v>
      </c>
    </row>
  </sheetData>
  <sheetProtection/>
  <mergeCells count="3">
    <mergeCell ref="A2:F2"/>
    <mergeCell ref="A5:E5"/>
    <mergeCell ref="B6:E6"/>
  </mergeCell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1"/>
  <sheetViews>
    <sheetView view="pageBreakPreview" zoomScaleSheetLayoutView="100" zoomScalePageLayoutView="0" workbookViewId="0" topLeftCell="A14">
      <selection activeCell="C34" sqref="C34"/>
    </sheetView>
  </sheetViews>
  <sheetFormatPr defaultColWidth="11.421875" defaultRowHeight="12.75"/>
  <cols>
    <col min="1" max="1" width="11.00390625" style="0" customWidth="1"/>
    <col min="2" max="2" width="47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98" t="s">
        <v>28</v>
      </c>
      <c r="B3" s="399"/>
      <c r="C3" s="399"/>
      <c r="D3" s="399"/>
      <c r="E3" s="39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5" ht="16.5" customHeight="1">
      <c r="A6" s="406" t="s">
        <v>139</v>
      </c>
      <c r="B6" s="407"/>
      <c r="C6" s="408"/>
      <c r="D6" s="9">
        <f>SUM(D7:D12)</f>
        <v>330</v>
      </c>
      <c r="E6" s="9">
        <f>SUM(E7:E12)</f>
        <v>310</v>
      </c>
    </row>
    <row r="7" spans="1:5" ht="16.5" customHeight="1">
      <c r="A7" s="109">
        <v>44495</v>
      </c>
      <c r="B7" s="277" t="s">
        <v>237</v>
      </c>
      <c r="C7" s="128" t="s">
        <v>205</v>
      </c>
      <c r="D7" s="111">
        <v>10</v>
      </c>
      <c r="E7" s="122"/>
    </row>
    <row r="8" spans="1:5" ht="16.5" customHeight="1">
      <c r="A8" s="109">
        <v>44495</v>
      </c>
      <c r="B8" s="128" t="s">
        <v>235</v>
      </c>
      <c r="C8" s="128" t="s">
        <v>205</v>
      </c>
      <c r="D8" s="246"/>
      <c r="E8" s="246">
        <v>310</v>
      </c>
    </row>
    <row r="9" spans="1:5" ht="16.5" customHeight="1">
      <c r="A9" s="109">
        <v>44616</v>
      </c>
      <c r="B9" s="300" t="s">
        <v>343</v>
      </c>
      <c r="C9" s="128" t="s">
        <v>123</v>
      </c>
      <c r="D9" s="108">
        <v>320</v>
      </c>
      <c r="E9" s="108"/>
    </row>
    <row r="10" spans="1:5" ht="16.5" customHeight="1">
      <c r="A10" s="4"/>
      <c r="B10" s="1"/>
      <c r="C10" s="1"/>
      <c r="D10" s="111"/>
      <c r="E10" s="108"/>
    </row>
    <row r="11" spans="1:5" ht="16.5" customHeight="1">
      <c r="A11" s="112"/>
      <c r="B11" s="1"/>
      <c r="C11" s="1"/>
      <c r="D11" s="5"/>
      <c r="E11" s="5"/>
    </row>
    <row r="12" spans="1:5" ht="16.5" customHeight="1">
      <c r="A12" s="112"/>
      <c r="B12" s="1"/>
      <c r="C12" s="1"/>
      <c r="D12" s="5"/>
      <c r="E12" s="5"/>
    </row>
    <row r="13" spans="1:5" ht="16.5" customHeight="1">
      <c r="A13" s="409" t="s">
        <v>140</v>
      </c>
      <c r="B13" s="410"/>
      <c r="C13" s="411"/>
      <c r="D13" s="9">
        <f>SUM(D14:D20)</f>
        <v>50</v>
      </c>
      <c r="E13" s="9">
        <f>SUM(E14:E20)</f>
        <v>3950</v>
      </c>
    </row>
    <row r="14" spans="1:5" ht="16.5" customHeight="1">
      <c r="A14" s="109">
        <v>44495</v>
      </c>
      <c r="B14" s="277" t="s">
        <v>237</v>
      </c>
      <c r="C14" s="128" t="s">
        <v>205</v>
      </c>
      <c r="D14" s="111">
        <v>50</v>
      </c>
      <c r="E14" s="108"/>
    </row>
    <row r="15" spans="1:5" ht="16.5" customHeight="1">
      <c r="A15" s="109">
        <v>44495</v>
      </c>
      <c r="B15" s="128" t="s">
        <v>235</v>
      </c>
      <c r="C15" s="128" t="s">
        <v>205</v>
      </c>
      <c r="D15" s="246"/>
      <c r="E15" s="246">
        <v>3700</v>
      </c>
    </row>
    <row r="16" spans="1:5" ht="16.5" customHeight="1">
      <c r="A16" s="4">
        <v>44519</v>
      </c>
      <c r="B16" s="1" t="s">
        <v>338</v>
      </c>
      <c r="C16" s="1" t="s">
        <v>205</v>
      </c>
      <c r="D16" s="5"/>
      <c r="E16" s="5">
        <v>50</v>
      </c>
    </row>
    <row r="17" spans="1:5" ht="16.5" customHeight="1">
      <c r="A17" s="4">
        <v>44613</v>
      </c>
      <c r="B17" s="1" t="s">
        <v>336</v>
      </c>
      <c r="C17" s="1" t="s">
        <v>205</v>
      </c>
      <c r="D17" s="5"/>
      <c r="E17" s="5">
        <v>50</v>
      </c>
    </row>
    <row r="18" spans="1:5" ht="16.5" customHeight="1">
      <c r="A18" s="109">
        <v>44616</v>
      </c>
      <c r="B18" s="128" t="s">
        <v>346</v>
      </c>
      <c r="C18" s="128" t="s">
        <v>205</v>
      </c>
      <c r="D18" s="111"/>
      <c r="E18" s="108">
        <v>50</v>
      </c>
    </row>
    <row r="19" spans="1:5" ht="16.5" customHeight="1">
      <c r="A19" s="112">
        <v>44708</v>
      </c>
      <c r="B19" s="128" t="s">
        <v>415</v>
      </c>
      <c r="C19" s="129" t="s">
        <v>205</v>
      </c>
      <c r="D19" s="111"/>
      <c r="E19" s="5">
        <v>100</v>
      </c>
    </row>
    <row r="20" spans="1:5" ht="16.5" customHeight="1">
      <c r="A20" s="4"/>
      <c r="B20" s="1"/>
      <c r="C20" s="1"/>
      <c r="D20" s="5"/>
      <c r="E20" s="5"/>
    </row>
    <row r="21" spans="1:5" ht="16.5" customHeight="1">
      <c r="A21" s="409" t="s">
        <v>141</v>
      </c>
      <c r="B21" s="410"/>
      <c r="C21" s="411"/>
      <c r="D21" s="9">
        <f>SUM(D22:D29)</f>
        <v>770</v>
      </c>
      <c r="E21" s="9">
        <f>SUM(E22:E29)</f>
        <v>790</v>
      </c>
    </row>
    <row r="22" spans="1:5" ht="16.5" customHeight="1">
      <c r="A22" s="109">
        <v>44495</v>
      </c>
      <c r="B22" s="277" t="s">
        <v>237</v>
      </c>
      <c r="C22" s="128" t="s">
        <v>205</v>
      </c>
      <c r="D22" s="111">
        <v>10</v>
      </c>
      <c r="E22" s="5"/>
    </row>
    <row r="23" spans="1:5" ht="16.5" customHeight="1">
      <c r="A23" s="109">
        <v>44495</v>
      </c>
      <c r="B23" s="128" t="s">
        <v>235</v>
      </c>
      <c r="C23" s="128" t="s">
        <v>205</v>
      </c>
      <c r="D23" s="246"/>
      <c r="E23" s="246">
        <v>740</v>
      </c>
    </row>
    <row r="24" spans="1:5" ht="16.5" customHeight="1">
      <c r="A24" s="4">
        <v>44503</v>
      </c>
      <c r="B24" s="1" t="s">
        <v>241</v>
      </c>
      <c r="C24" s="1" t="s">
        <v>96</v>
      </c>
      <c r="D24" s="5">
        <v>320</v>
      </c>
      <c r="E24" s="5"/>
    </row>
    <row r="25" spans="1:5" ht="16.5" customHeight="1">
      <c r="A25" s="4">
        <v>44503</v>
      </c>
      <c r="B25" s="1" t="s">
        <v>242</v>
      </c>
      <c r="C25" s="1" t="s">
        <v>96</v>
      </c>
      <c r="D25" s="5">
        <v>440</v>
      </c>
      <c r="E25" s="5"/>
    </row>
    <row r="26" spans="1:5" ht="16.5" customHeight="1">
      <c r="A26" s="4">
        <v>44519</v>
      </c>
      <c r="B26" s="1" t="s">
        <v>338</v>
      </c>
      <c r="C26" s="1" t="s">
        <v>205</v>
      </c>
      <c r="D26" s="111"/>
      <c r="E26" s="108">
        <v>10</v>
      </c>
    </row>
    <row r="27" spans="1:5" ht="16.5" customHeight="1">
      <c r="A27" s="4">
        <v>44613</v>
      </c>
      <c r="B27" s="1" t="s">
        <v>335</v>
      </c>
      <c r="C27" s="1" t="s">
        <v>205</v>
      </c>
      <c r="D27" s="5"/>
      <c r="E27" s="5">
        <v>10</v>
      </c>
    </row>
    <row r="28" spans="1:5" ht="16.5" customHeight="1">
      <c r="A28" s="109">
        <v>44616</v>
      </c>
      <c r="B28" s="128" t="s">
        <v>346</v>
      </c>
      <c r="C28" s="128" t="s">
        <v>205</v>
      </c>
      <c r="D28" s="111"/>
      <c r="E28" s="108">
        <v>10</v>
      </c>
    </row>
    <row r="29" spans="1:5" ht="16.5" customHeight="1">
      <c r="A29" s="112">
        <v>44708</v>
      </c>
      <c r="B29" s="128" t="s">
        <v>415</v>
      </c>
      <c r="C29" s="129" t="s">
        <v>205</v>
      </c>
      <c r="D29" s="111"/>
      <c r="E29" s="108">
        <v>20</v>
      </c>
    </row>
    <row r="30" spans="1:5" ht="16.5" customHeight="1">
      <c r="A30" s="400" t="s">
        <v>68</v>
      </c>
      <c r="B30" s="401"/>
      <c r="C30" s="7"/>
      <c r="D30" s="6">
        <f>SUM(D21+D13+D6)</f>
        <v>1150</v>
      </c>
      <c r="E30" s="6">
        <f>SUM(E21+E13+E6)</f>
        <v>5050</v>
      </c>
    </row>
    <row r="31" spans="1:5" ht="16.5" customHeight="1">
      <c r="A31" s="404" t="s">
        <v>67</v>
      </c>
      <c r="B31" s="405"/>
      <c r="C31" s="8"/>
      <c r="D31" s="402">
        <f>SUM(E30-D30)</f>
        <v>3900</v>
      </c>
      <c r="E31" s="403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mergeCells count="7">
    <mergeCell ref="A3:E3"/>
    <mergeCell ref="A30:B30"/>
    <mergeCell ref="D31:E31"/>
    <mergeCell ref="A31:B31"/>
    <mergeCell ref="A6:C6"/>
    <mergeCell ref="A13:C13"/>
    <mergeCell ref="A21:C21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24"/>
  <sheetViews>
    <sheetView view="pageBreakPreview" zoomScale="110" zoomScaleSheetLayoutView="110" zoomScalePageLayoutView="0" workbookViewId="0" topLeftCell="A66">
      <selection activeCell="E68" sqref="E68"/>
    </sheetView>
  </sheetViews>
  <sheetFormatPr defaultColWidth="10.57421875" defaultRowHeight="12.75"/>
  <cols>
    <col min="1" max="1" width="11.00390625" style="114" customWidth="1"/>
    <col min="2" max="2" width="49.28125" style="114" customWidth="1"/>
    <col min="3" max="3" width="15.57421875" style="114" bestFit="1" customWidth="1"/>
    <col min="4" max="4" width="14.421875" style="114" customWidth="1"/>
    <col min="5" max="5" width="11.57421875" style="114" customWidth="1"/>
    <col min="6" max="13" width="10.57421875" style="114" customWidth="1"/>
    <col min="14" max="14" width="15.57421875" style="114" customWidth="1"/>
    <col min="15" max="16384" width="10.57421875" style="114" customWidth="1"/>
  </cols>
  <sheetData>
    <row r="2" ht="7.5" customHeight="1"/>
    <row r="3" spans="1:5" ht="31.5" customHeight="1">
      <c r="A3" s="414" t="s">
        <v>54</v>
      </c>
      <c r="B3" s="415"/>
      <c r="C3" s="415"/>
      <c r="D3" s="415"/>
      <c r="E3" s="415"/>
    </row>
    <row r="4" ht="12.75" thickBot="1"/>
    <row r="5" spans="1:5" ht="16.5" customHeight="1" thickBot="1">
      <c r="A5" s="115" t="s">
        <v>0</v>
      </c>
      <c r="B5" s="115" t="s">
        <v>1</v>
      </c>
      <c r="C5" s="115" t="s">
        <v>55</v>
      </c>
      <c r="D5" s="116" t="s">
        <v>3</v>
      </c>
      <c r="E5" s="116" t="s">
        <v>2</v>
      </c>
    </row>
    <row r="6" spans="1:5" ht="16.5" customHeight="1">
      <c r="A6" s="406" t="s">
        <v>142</v>
      </c>
      <c r="B6" s="417"/>
      <c r="C6" s="418"/>
      <c r="D6" s="117">
        <f>SUM(D7:D66)</f>
        <v>41606.369999999995</v>
      </c>
      <c r="E6" s="117">
        <f>SUM(E7:E66)</f>
        <v>86724.76000000002</v>
      </c>
    </row>
    <row r="7" spans="1:5" ht="16.5" customHeight="1">
      <c r="A7" s="109">
        <v>44477</v>
      </c>
      <c r="B7" s="128" t="s">
        <v>223</v>
      </c>
      <c r="C7" s="128" t="s">
        <v>205</v>
      </c>
      <c r="D7" s="108">
        <v>74</v>
      </c>
      <c r="E7" s="78"/>
    </row>
    <row r="8" spans="1:5" ht="16.5" customHeight="1">
      <c r="A8" s="112">
        <v>44481</v>
      </c>
      <c r="B8" s="128" t="s">
        <v>226</v>
      </c>
      <c r="C8" s="128" t="s">
        <v>96</v>
      </c>
      <c r="D8" s="120">
        <v>5191.21</v>
      </c>
      <c r="E8" s="111"/>
    </row>
    <row r="9" spans="1:5" ht="16.5" customHeight="1">
      <c r="A9" s="112">
        <v>44481</v>
      </c>
      <c r="B9" s="128" t="s">
        <v>227</v>
      </c>
      <c r="C9" s="128" t="s">
        <v>96</v>
      </c>
      <c r="D9" s="120">
        <v>1657</v>
      </c>
      <c r="E9" s="108"/>
    </row>
    <row r="10" spans="1:5" ht="16.5" customHeight="1">
      <c r="A10" s="167">
        <v>44484</v>
      </c>
      <c r="B10" s="128" t="s">
        <v>230</v>
      </c>
      <c r="C10" s="128" t="s">
        <v>207</v>
      </c>
      <c r="D10" s="108"/>
      <c r="E10" s="78">
        <v>95</v>
      </c>
    </row>
    <row r="11" spans="1:5" ht="16.5" customHeight="1">
      <c r="A11" s="109">
        <v>44495</v>
      </c>
      <c r="B11" s="128" t="s">
        <v>236</v>
      </c>
      <c r="C11" s="128" t="s">
        <v>205</v>
      </c>
      <c r="D11" s="246"/>
      <c r="E11" s="246">
        <v>9841.57</v>
      </c>
    </row>
    <row r="12" spans="1:5" ht="16.5" customHeight="1">
      <c r="A12" s="109">
        <v>44512</v>
      </c>
      <c r="B12" s="128" t="s">
        <v>246</v>
      </c>
      <c r="C12" s="128" t="s">
        <v>96</v>
      </c>
      <c r="D12" s="111">
        <v>81</v>
      </c>
      <c r="E12" s="120"/>
    </row>
    <row r="13" spans="1:5" ht="16.5" customHeight="1">
      <c r="A13" s="79">
        <v>44512</v>
      </c>
      <c r="B13" s="128" t="s">
        <v>247</v>
      </c>
      <c r="C13" s="128" t="s">
        <v>96</v>
      </c>
      <c r="D13" s="78">
        <v>197.76</v>
      </c>
      <c r="E13" s="111"/>
    </row>
    <row r="14" spans="1:5" ht="16.5" customHeight="1">
      <c r="A14" s="167">
        <v>44517</v>
      </c>
      <c r="B14" s="128" t="s">
        <v>450</v>
      </c>
      <c r="C14" s="128" t="s">
        <v>96</v>
      </c>
      <c r="D14" s="120">
        <v>2354</v>
      </c>
      <c r="E14" s="78"/>
    </row>
    <row r="15" spans="1:5" ht="16.5" customHeight="1">
      <c r="A15" s="109">
        <v>44517</v>
      </c>
      <c r="B15" s="128" t="s">
        <v>449</v>
      </c>
      <c r="C15" s="128" t="s">
        <v>96</v>
      </c>
      <c r="D15" s="108">
        <v>7624.46</v>
      </c>
      <c r="E15" s="108"/>
    </row>
    <row r="16" spans="1:5" ht="16.5" customHeight="1">
      <c r="A16" s="109">
        <v>44519</v>
      </c>
      <c r="B16" s="128" t="s">
        <v>249</v>
      </c>
      <c r="C16" s="128" t="s">
        <v>205</v>
      </c>
      <c r="D16" s="108"/>
      <c r="E16" s="108">
        <v>13725.14</v>
      </c>
    </row>
    <row r="17" spans="1:5" ht="16.5" customHeight="1">
      <c r="A17" s="109">
        <v>44519</v>
      </c>
      <c r="B17" s="128" t="s">
        <v>250</v>
      </c>
      <c r="C17" s="128" t="s">
        <v>205</v>
      </c>
      <c r="D17" s="108"/>
      <c r="E17" s="108">
        <v>1181.46</v>
      </c>
    </row>
    <row r="18" spans="1:5" ht="16.5" customHeight="1">
      <c r="A18" s="167">
        <v>44550</v>
      </c>
      <c r="B18" s="128" t="s">
        <v>278</v>
      </c>
      <c r="C18" s="128" t="s">
        <v>205</v>
      </c>
      <c r="D18" s="127"/>
      <c r="E18" s="127">
        <v>6064.57</v>
      </c>
    </row>
    <row r="19" spans="1:5" ht="16.5" customHeight="1">
      <c r="A19" s="167">
        <v>44550</v>
      </c>
      <c r="B19" s="128" t="s">
        <v>279</v>
      </c>
      <c r="C19" s="128" t="s">
        <v>205</v>
      </c>
      <c r="D19" s="120"/>
      <c r="E19" s="120">
        <v>297.18</v>
      </c>
    </row>
    <row r="20" spans="1:5" ht="16.5" customHeight="1">
      <c r="A20" s="244">
        <v>44543</v>
      </c>
      <c r="B20" s="128" t="s">
        <v>451</v>
      </c>
      <c r="C20" s="245" t="s">
        <v>123</v>
      </c>
      <c r="D20" s="169">
        <v>3564.95</v>
      </c>
      <c r="E20" s="108"/>
    </row>
    <row r="21" spans="1:5" ht="16.5" customHeight="1">
      <c r="A21" s="109">
        <v>44543</v>
      </c>
      <c r="B21" s="128" t="s">
        <v>452</v>
      </c>
      <c r="C21" s="128" t="s">
        <v>123</v>
      </c>
      <c r="D21" s="170">
        <v>680</v>
      </c>
      <c r="E21" s="122"/>
    </row>
    <row r="22" spans="1:5" ht="16.5" customHeight="1">
      <c r="A22" s="109">
        <v>44543</v>
      </c>
      <c r="B22" s="128" t="s">
        <v>288</v>
      </c>
      <c r="C22" s="128" t="s">
        <v>96</v>
      </c>
      <c r="D22" s="170"/>
      <c r="E22" s="169">
        <v>30</v>
      </c>
    </row>
    <row r="23" spans="1:5" ht="16.5" customHeight="1">
      <c r="A23" s="109">
        <v>44550</v>
      </c>
      <c r="B23" s="128" t="s">
        <v>289</v>
      </c>
      <c r="C23" s="128" t="s">
        <v>123</v>
      </c>
      <c r="D23" s="120">
        <v>30</v>
      </c>
      <c r="E23" s="168"/>
    </row>
    <row r="24" spans="1:5" ht="16.5" customHeight="1">
      <c r="A24" s="121">
        <v>44569</v>
      </c>
      <c r="B24" s="128" t="s">
        <v>294</v>
      </c>
      <c r="C24" s="128" t="s">
        <v>295</v>
      </c>
      <c r="D24" s="120"/>
      <c r="E24" s="169">
        <v>322.7</v>
      </c>
    </row>
    <row r="25" spans="1:5" ht="16.5" customHeight="1">
      <c r="A25" s="109">
        <v>44573</v>
      </c>
      <c r="B25" s="128" t="s">
        <v>453</v>
      </c>
      <c r="C25" s="128" t="s">
        <v>96</v>
      </c>
      <c r="D25" s="111">
        <v>1574.19</v>
      </c>
      <c r="E25" s="169"/>
    </row>
    <row r="26" spans="1:5" ht="16.5" customHeight="1">
      <c r="A26" s="121">
        <v>44573</v>
      </c>
      <c r="B26" s="128" t="s">
        <v>454</v>
      </c>
      <c r="C26" s="128" t="s">
        <v>96</v>
      </c>
      <c r="D26" s="168">
        <v>336</v>
      </c>
      <c r="E26" s="169"/>
    </row>
    <row r="27" spans="1:5" ht="16.5" customHeight="1">
      <c r="A27" s="109">
        <v>44581</v>
      </c>
      <c r="B27" s="128" t="s">
        <v>317</v>
      </c>
      <c r="C27" s="128" t="s">
        <v>207</v>
      </c>
      <c r="D27" s="111"/>
      <c r="E27" s="108">
        <v>203.7</v>
      </c>
    </row>
    <row r="28" spans="1:5" ht="16.5" customHeight="1">
      <c r="A28" s="112">
        <v>44581</v>
      </c>
      <c r="B28" s="128" t="s">
        <v>318</v>
      </c>
      <c r="C28" s="128" t="s">
        <v>205</v>
      </c>
      <c r="D28" s="120"/>
      <c r="E28" s="108">
        <v>2681.24</v>
      </c>
    </row>
    <row r="29" spans="1:5" ht="16.5" customHeight="1">
      <c r="A29" s="112">
        <v>44581</v>
      </c>
      <c r="B29" s="128" t="s">
        <v>319</v>
      </c>
      <c r="C29" s="128" t="s">
        <v>205</v>
      </c>
      <c r="D29" s="108"/>
      <c r="E29" s="108">
        <v>81.48</v>
      </c>
    </row>
    <row r="30" spans="1:5" ht="16.5" customHeight="1">
      <c r="A30" s="112">
        <v>44581</v>
      </c>
      <c r="B30" s="128" t="s">
        <v>318</v>
      </c>
      <c r="C30" s="128" t="s">
        <v>205</v>
      </c>
      <c r="D30" s="108"/>
      <c r="E30" s="108">
        <v>12</v>
      </c>
    </row>
    <row r="31" spans="1:5" ht="16.5" customHeight="1">
      <c r="A31" s="109">
        <v>44588</v>
      </c>
      <c r="B31" s="128" t="s">
        <v>325</v>
      </c>
      <c r="C31" s="128" t="s">
        <v>207</v>
      </c>
      <c r="D31" s="108"/>
      <c r="E31" s="108">
        <v>122.22</v>
      </c>
    </row>
    <row r="32" spans="1:5" ht="16.5" customHeight="1">
      <c r="A32" s="109">
        <v>44599</v>
      </c>
      <c r="B32" s="128" t="s">
        <v>330</v>
      </c>
      <c r="C32" s="128" t="s">
        <v>207</v>
      </c>
      <c r="D32" s="108"/>
      <c r="E32" s="108">
        <v>93.48</v>
      </c>
    </row>
    <row r="33" spans="1:5" ht="16.5" customHeight="1">
      <c r="A33" s="121">
        <v>44601</v>
      </c>
      <c r="B33" s="128" t="s">
        <v>455</v>
      </c>
      <c r="C33" s="128" t="s">
        <v>96</v>
      </c>
      <c r="D33" s="168">
        <v>1650.64</v>
      </c>
      <c r="E33" s="120"/>
    </row>
    <row r="34" spans="1:5" ht="16.5" customHeight="1">
      <c r="A34" s="109">
        <v>44613</v>
      </c>
      <c r="B34" s="128" t="s">
        <v>334</v>
      </c>
      <c r="C34" s="128" t="s">
        <v>205</v>
      </c>
      <c r="D34" s="111"/>
      <c r="E34" s="108">
        <v>2345.22</v>
      </c>
    </row>
    <row r="35" spans="1:5" ht="16.5" customHeight="1">
      <c r="A35" s="109">
        <v>44613</v>
      </c>
      <c r="B35" s="128" t="s">
        <v>334</v>
      </c>
      <c r="C35" s="128" t="s">
        <v>205</v>
      </c>
      <c r="D35" s="111"/>
      <c r="E35" s="108">
        <v>230.22</v>
      </c>
    </row>
    <row r="36" spans="1:5" ht="16.5" customHeight="1">
      <c r="A36" s="121">
        <v>44637</v>
      </c>
      <c r="B36" s="128" t="s">
        <v>456</v>
      </c>
      <c r="C36" s="128"/>
      <c r="D36" s="120">
        <v>330</v>
      </c>
      <c r="E36" s="108"/>
    </row>
    <row r="37" spans="1:5" ht="16.5" customHeight="1">
      <c r="A37" s="121">
        <v>44637</v>
      </c>
      <c r="B37" s="128" t="s">
        <v>457</v>
      </c>
      <c r="C37" s="128"/>
      <c r="D37" s="170">
        <v>1719.04</v>
      </c>
      <c r="E37" s="108"/>
    </row>
    <row r="38" spans="1:5" ht="16.5" customHeight="1">
      <c r="A38" s="121">
        <v>44638</v>
      </c>
      <c r="B38" s="128" t="s">
        <v>358</v>
      </c>
      <c r="C38" s="128" t="s">
        <v>205</v>
      </c>
      <c r="D38" s="108"/>
      <c r="E38" s="108">
        <v>3069.89</v>
      </c>
    </row>
    <row r="39" spans="1:5" ht="16.5" customHeight="1">
      <c r="A39" s="112">
        <v>44638</v>
      </c>
      <c r="B39" s="128" t="s">
        <v>359</v>
      </c>
      <c r="C39" s="128" t="s">
        <v>205</v>
      </c>
      <c r="D39" s="108"/>
      <c r="E39" s="108">
        <v>12</v>
      </c>
    </row>
    <row r="40" spans="1:5" ht="16.5" customHeight="1">
      <c r="A40" s="112">
        <v>44662</v>
      </c>
      <c r="B40" s="128" t="s">
        <v>458</v>
      </c>
      <c r="C40" s="128" t="s">
        <v>96</v>
      </c>
      <c r="D40" s="111">
        <v>1482.52</v>
      </c>
      <c r="E40" s="108"/>
    </row>
    <row r="41" spans="1:5" ht="16.5" customHeight="1">
      <c r="A41" s="112">
        <v>44662</v>
      </c>
      <c r="B41" s="128" t="s">
        <v>459</v>
      </c>
      <c r="C41" s="128" t="s">
        <v>96</v>
      </c>
      <c r="D41" s="111">
        <v>473</v>
      </c>
      <c r="E41" s="108"/>
    </row>
    <row r="42" spans="1:5" ht="16.5" customHeight="1">
      <c r="A42" s="112">
        <v>44669</v>
      </c>
      <c r="B42" s="128" t="s">
        <v>383</v>
      </c>
      <c r="C42" s="128" t="s">
        <v>207</v>
      </c>
      <c r="D42" s="108"/>
      <c r="E42" s="108">
        <v>40.74</v>
      </c>
    </row>
    <row r="43" spans="1:5" ht="16.5" customHeight="1">
      <c r="A43" s="112">
        <v>44671</v>
      </c>
      <c r="B43" s="128" t="s">
        <v>386</v>
      </c>
      <c r="C43" s="128" t="s">
        <v>205</v>
      </c>
      <c r="D43" s="108"/>
      <c r="E43" s="169">
        <v>2774.78</v>
      </c>
    </row>
    <row r="44" spans="1:5" ht="16.5" customHeight="1">
      <c r="A44" s="121">
        <v>44692</v>
      </c>
      <c r="B44" s="128" t="s">
        <v>460</v>
      </c>
      <c r="C44" s="128" t="s">
        <v>123</v>
      </c>
      <c r="D44" s="111">
        <v>2469.1</v>
      </c>
      <c r="E44" s="120"/>
    </row>
    <row r="45" spans="1:5" ht="16.5" customHeight="1">
      <c r="A45" s="112">
        <v>44692</v>
      </c>
      <c r="B45" s="128" t="s">
        <v>461</v>
      </c>
      <c r="C45" s="128" t="s">
        <v>96</v>
      </c>
      <c r="D45" s="170">
        <v>387</v>
      </c>
      <c r="E45" s="169"/>
    </row>
    <row r="46" spans="1:5" ht="16.5" customHeight="1">
      <c r="A46" s="112">
        <v>44708</v>
      </c>
      <c r="B46" s="128" t="s">
        <v>412</v>
      </c>
      <c r="C46" s="129" t="s">
        <v>205</v>
      </c>
      <c r="D46" s="170"/>
      <c r="E46" s="169">
        <v>4238.83</v>
      </c>
    </row>
    <row r="47" spans="1:5" ht="16.5" customHeight="1">
      <c r="A47" s="112">
        <v>44708</v>
      </c>
      <c r="B47" s="128" t="s">
        <v>414</v>
      </c>
      <c r="C47" s="129" t="s">
        <v>205</v>
      </c>
      <c r="D47" s="170"/>
      <c r="E47" s="169">
        <v>40.74</v>
      </c>
    </row>
    <row r="48" spans="1:5" ht="16.5" customHeight="1">
      <c r="A48" s="112">
        <v>44711</v>
      </c>
      <c r="B48" s="129" t="s">
        <v>419</v>
      </c>
      <c r="C48" s="129" t="s">
        <v>207</v>
      </c>
      <c r="D48" s="170"/>
      <c r="E48" s="169">
        <v>244.44</v>
      </c>
    </row>
    <row r="49" spans="1:5" ht="16.5" customHeight="1">
      <c r="A49" s="112">
        <v>44722</v>
      </c>
      <c r="B49" s="128" t="s">
        <v>462</v>
      </c>
      <c r="C49" s="128" t="s">
        <v>96</v>
      </c>
      <c r="D49" s="170">
        <v>3209.73</v>
      </c>
      <c r="E49" s="169"/>
    </row>
    <row r="50" spans="1:5" ht="16.5" customHeight="1">
      <c r="A50" s="112">
        <v>44722</v>
      </c>
      <c r="B50" s="128" t="s">
        <v>463</v>
      </c>
      <c r="C50" s="128" t="s">
        <v>96</v>
      </c>
      <c r="D50" s="170">
        <v>994</v>
      </c>
      <c r="E50" s="108"/>
    </row>
    <row r="51" spans="1:5" ht="16.5" customHeight="1">
      <c r="A51" s="109">
        <v>44727</v>
      </c>
      <c r="B51" s="128" t="s">
        <v>426</v>
      </c>
      <c r="C51" s="128" t="s">
        <v>207</v>
      </c>
      <c r="D51" s="111"/>
      <c r="E51" s="108">
        <v>122.22</v>
      </c>
    </row>
    <row r="52" spans="1:5" ht="16.5" customHeight="1">
      <c r="A52" s="112">
        <v>44732</v>
      </c>
      <c r="B52" s="128" t="s">
        <v>431</v>
      </c>
      <c r="C52" s="129" t="s">
        <v>205</v>
      </c>
      <c r="D52" s="111"/>
      <c r="E52" s="108">
        <v>5103.27</v>
      </c>
    </row>
    <row r="53" spans="1:5" ht="16.5" customHeight="1">
      <c r="A53" s="112">
        <v>44732</v>
      </c>
      <c r="B53" s="128" t="s">
        <v>432</v>
      </c>
      <c r="C53" s="129" t="s">
        <v>205</v>
      </c>
      <c r="D53" s="111"/>
      <c r="E53" s="108">
        <v>81.48</v>
      </c>
    </row>
    <row r="54" spans="1:5" ht="16.5" customHeight="1">
      <c r="A54" s="167">
        <v>44734</v>
      </c>
      <c r="B54" s="128" t="s">
        <v>433</v>
      </c>
      <c r="C54" s="128" t="s">
        <v>205</v>
      </c>
      <c r="D54" s="111">
        <v>40.74</v>
      </c>
      <c r="E54" s="108"/>
    </row>
    <row r="55" spans="1:5" ht="16.5" customHeight="1">
      <c r="A55" s="112">
        <v>44749</v>
      </c>
      <c r="B55" s="128" t="s">
        <v>464</v>
      </c>
      <c r="C55" s="128" t="s">
        <v>96</v>
      </c>
      <c r="D55" s="108">
        <v>3868.03</v>
      </c>
      <c r="E55" s="108"/>
    </row>
    <row r="56" spans="1:5" ht="16.5" customHeight="1">
      <c r="A56" s="112">
        <v>44749</v>
      </c>
      <c r="B56" s="128" t="s">
        <v>465</v>
      </c>
      <c r="C56" s="128" t="s">
        <v>96</v>
      </c>
      <c r="D56" s="111">
        <v>1618</v>
      </c>
      <c r="E56" s="120"/>
    </row>
    <row r="57" spans="1:5" ht="16.5" customHeight="1">
      <c r="A57" s="112">
        <v>44762</v>
      </c>
      <c r="B57" s="128" t="s">
        <v>474</v>
      </c>
      <c r="C57" s="129" t="s">
        <v>205</v>
      </c>
      <c r="D57" s="170"/>
      <c r="E57" s="108">
        <v>8088.19</v>
      </c>
    </row>
    <row r="58" spans="1:5" ht="16.5" customHeight="1">
      <c r="A58" s="112">
        <v>44762</v>
      </c>
      <c r="B58" s="128" t="s">
        <v>475</v>
      </c>
      <c r="C58" s="129" t="s">
        <v>205</v>
      </c>
      <c r="D58" s="170"/>
      <c r="E58" s="108">
        <v>40.74</v>
      </c>
    </row>
    <row r="59" spans="1:5" ht="16.5" customHeight="1">
      <c r="A59" s="112">
        <v>44767</v>
      </c>
      <c r="B59" s="128" t="s">
        <v>477</v>
      </c>
      <c r="C59" s="128" t="s">
        <v>207</v>
      </c>
      <c r="D59" s="108"/>
      <c r="E59" s="122">
        <v>285.18</v>
      </c>
    </row>
    <row r="60" spans="1:5" ht="16.5" customHeight="1">
      <c r="A60" s="112">
        <v>44792</v>
      </c>
      <c r="B60" s="128" t="s">
        <v>483</v>
      </c>
      <c r="C60" s="129" t="s">
        <v>205</v>
      </c>
      <c r="D60" s="170"/>
      <c r="E60" s="108">
        <v>23904.28</v>
      </c>
    </row>
    <row r="61" spans="1:5" ht="16.5" customHeight="1">
      <c r="A61" s="79">
        <v>44792</v>
      </c>
      <c r="B61" s="128" t="s">
        <v>484</v>
      </c>
      <c r="C61" s="129" t="s">
        <v>205</v>
      </c>
      <c r="D61" s="170"/>
      <c r="E61" s="108">
        <v>1176.39</v>
      </c>
    </row>
    <row r="62" spans="1:5" ht="16.5" customHeight="1">
      <c r="A62" s="79">
        <v>44796</v>
      </c>
      <c r="B62" s="128" t="s">
        <v>486</v>
      </c>
      <c r="C62" s="128" t="s">
        <v>207</v>
      </c>
      <c r="D62" s="111"/>
      <c r="E62" s="111">
        <v>174.41</v>
      </c>
    </row>
    <row r="63" spans="1:5" ht="16.5" customHeight="1">
      <c r="A63" s="79"/>
      <c r="B63" s="128"/>
      <c r="C63" s="128"/>
      <c r="D63" s="111"/>
      <c r="E63" s="111"/>
    </row>
    <row r="64" spans="1:5" ht="16.5" customHeight="1">
      <c r="A64" s="79"/>
      <c r="B64" s="128"/>
      <c r="C64" s="128"/>
      <c r="D64" s="111"/>
      <c r="E64" s="111"/>
    </row>
    <row r="65" spans="1:5" ht="16.5" customHeight="1">
      <c r="A65" s="79"/>
      <c r="B65" s="128"/>
      <c r="C65" s="128"/>
      <c r="D65" s="111"/>
      <c r="E65" s="111"/>
    </row>
    <row r="66" spans="1:5" ht="16.5" customHeight="1">
      <c r="A66" s="118"/>
      <c r="B66" s="123"/>
      <c r="C66" s="119"/>
      <c r="D66" s="120"/>
      <c r="E66" s="120"/>
    </row>
    <row r="67" spans="1:5" ht="16.5" customHeight="1">
      <c r="A67" s="409" t="s">
        <v>143</v>
      </c>
      <c r="B67" s="412"/>
      <c r="C67" s="413"/>
      <c r="D67" s="117">
        <f>SUM(D68:D96)</f>
        <v>1483</v>
      </c>
      <c r="E67" s="117">
        <f>SUM(E68:E97)</f>
        <v>1783</v>
      </c>
    </row>
    <row r="68" spans="1:5" ht="16.5" customHeight="1">
      <c r="A68" s="118">
        <v>44477</v>
      </c>
      <c r="B68" s="128" t="s">
        <v>224</v>
      </c>
      <c r="C68" s="128" t="s">
        <v>123</v>
      </c>
      <c r="D68" s="120"/>
      <c r="E68" s="120">
        <v>96</v>
      </c>
    </row>
    <row r="69" spans="1:5" ht="16.5" customHeight="1">
      <c r="A69" s="112">
        <v>44481</v>
      </c>
      <c r="B69" s="128" t="s">
        <v>225</v>
      </c>
      <c r="C69" s="128" t="s">
        <v>123</v>
      </c>
      <c r="D69" s="120"/>
      <c r="E69" s="120">
        <v>12</v>
      </c>
    </row>
    <row r="70" spans="1:5" ht="16.5" customHeight="1">
      <c r="A70" s="167">
        <v>44468</v>
      </c>
      <c r="B70" s="128" t="s">
        <v>218</v>
      </c>
      <c r="C70" s="128" t="s">
        <v>96</v>
      </c>
      <c r="D70" s="111">
        <v>96</v>
      </c>
      <c r="E70" s="108"/>
    </row>
    <row r="71" spans="1:5" ht="16.5" customHeight="1">
      <c r="A71" s="112">
        <v>44481</v>
      </c>
      <c r="B71" s="128" t="s">
        <v>229</v>
      </c>
      <c r="C71" s="128" t="s">
        <v>96</v>
      </c>
      <c r="D71" s="111">
        <v>12</v>
      </c>
      <c r="E71" s="108"/>
    </row>
    <row r="72" spans="1:5" ht="16.5" customHeight="1">
      <c r="A72" s="112">
        <v>44481</v>
      </c>
      <c r="B72" s="128" t="s">
        <v>228</v>
      </c>
      <c r="C72" s="128" t="s">
        <v>96</v>
      </c>
      <c r="D72" s="78">
        <v>12</v>
      </c>
      <c r="E72" s="108"/>
    </row>
    <row r="73" spans="1:5" ht="16.5" customHeight="1">
      <c r="A73" s="112">
        <v>44490</v>
      </c>
      <c r="B73" s="128" t="s">
        <v>234</v>
      </c>
      <c r="C73" s="128" t="s">
        <v>123</v>
      </c>
      <c r="D73" s="251"/>
      <c r="E73" s="251">
        <v>12</v>
      </c>
    </row>
    <row r="74" spans="1:5" ht="16.5" customHeight="1">
      <c r="A74" s="167">
        <v>44517</v>
      </c>
      <c r="B74" s="128" t="s">
        <v>248</v>
      </c>
      <c r="C74" s="128" t="s">
        <v>96</v>
      </c>
      <c r="D74" s="120">
        <v>384</v>
      </c>
      <c r="E74" s="120"/>
    </row>
    <row r="75" spans="1:5" ht="16.5" customHeight="1">
      <c r="A75" s="109">
        <v>44522</v>
      </c>
      <c r="B75" s="128" t="s">
        <v>254</v>
      </c>
      <c r="C75" s="128" t="s">
        <v>96</v>
      </c>
      <c r="D75" s="111"/>
      <c r="E75" s="108">
        <v>384</v>
      </c>
    </row>
    <row r="76" spans="1:5" ht="16.5" customHeight="1">
      <c r="A76" s="109">
        <v>44543</v>
      </c>
      <c r="B76" s="128" t="s">
        <v>280</v>
      </c>
      <c r="C76" s="128" t="s">
        <v>123</v>
      </c>
      <c r="D76" s="111">
        <v>36</v>
      </c>
      <c r="E76" s="108"/>
    </row>
    <row r="77" spans="1:5" ht="16.5" customHeight="1">
      <c r="A77" s="109">
        <v>44546</v>
      </c>
      <c r="B77" s="128" t="s">
        <v>283</v>
      </c>
      <c r="C77" s="128" t="s">
        <v>123</v>
      </c>
      <c r="D77" s="170"/>
      <c r="E77" s="169">
        <v>36</v>
      </c>
    </row>
    <row r="78" spans="1:5" ht="16.5" customHeight="1">
      <c r="A78" s="109">
        <v>44571</v>
      </c>
      <c r="B78" s="128" t="s">
        <v>310</v>
      </c>
      <c r="C78" s="128" t="s">
        <v>96</v>
      </c>
      <c r="D78" s="111"/>
      <c r="E78" s="108">
        <v>168</v>
      </c>
    </row>
    <row r="79" spans="1:5" ht="16.5" customHeight="1">
      <c r="A79" s="112">
        <v>44573</v>
      </c>
      <c r="B79" s="128" t="s">
        <v>311</v>
      </c>
      <c r="C79" s="128" t="s">
        <v>123</v>
      </c>
      <c r="D79" s="120">
        <v>168</v>
      </c>
      <c r="E79" s="120"/>
    </row>
    <row r="80" spans="1:5" ht="16.5" customHeight="1">
      <c r="A80" s="101">
        <v>44692</v>
      </c>
      <c r="B80" s="128" t="s">
        <v>406</v>
      </c>
      <c r="C80" s="128" t="s">
        <v>96</v>
      </c>
      <c r="D80" s="120">
        <v>132</v>
      </c>
      <c r="E80" s="169"/>
    </row>
    <row r="81" spans="1:5" ht="16.5" customHeight="1">
      <c r="A81" s="113">
        <v>44692</v>
      </c>
      <c r="B81" s="128" t="s">
        <v>407</v>
      </c>
      <c r="C81" s="128" t="s">
        <v>96</v>
      </c>
      <c r="D81" s="120">
        <v>24</v>
      </c>
      <c r="E81" s="108"/>
    </row>
    <row r="82" spans="1:5" ht="16.5" customHeight="1">
      <c r="A82" s="113">
        <v>44692</v>
      </c>
      <c r="B82" s="128" t="s">
        <v>408</v>
      </c>
      <c r="C82" s="128" t="s">
        <v>96</v>
      </c>
      <c r="D82" s="120">
        <v>36</v>
      </c>
      <c r="E82" s="108"/>
    </row>
    <row r="83" spans="1:5" ht="16.5" customHeight="1">
      <c r="A83" s="113">
        <v>44692</v>
      </c>
      <c r="B83" s="128" t="s">
        <v>409</v>
      </c>
      <c r="C83" s="128" t="s">
        <v>96</v>
      </c>
      <c r="D83" s="170"/>
      <c r="E83" s="169">
        <v>24</v>
      </c>
    </row>
    <row r="84" spans="1:5" ht="16.5" customHeight="1">
      <c r="A84" s="113">
        <v>44692</v>
      </c>
      <c r="B84" s="128" t="s">
        <v>410</v>
      </c>
      <c r="C84" s="128" t="s">
        <v>96</v>
      </c>
      <c r="D84" s="170"/>
      <c r="E84" s="169">
        <v>36</v>
      </c>
    </row>
    <row r="85" spans="1:5" ht="16.5" customHeight="1">
      <c r="A85" s="112">
        <v>44704</v>
      </c>
      <c r="B85" s="129" t="s">
        <v>411</v>
      </c>
      <c r="C85" s="129" t="s">
        <v>123</v>
      </c>
      <c r="D85" s="170"/>
      <c r="E85" s="169">
        <v>132</v>
      </c>
    </row>
    <row r="86" spans="1:5" ht="16.5" customHeight="1">
      <c r="A86" s="112">
        <v>44722</v>
      </c>
      <c r="B86" s="128" t="s">
        <v>444</v>
      </c>
      <c r="C86" s="128" t="s">
        <v>96</v>
      </c>
      <c r="D86" s="170">
        <v>24</v>
      </c>
      <c r="E86" s="169"/>
    </row>
    <row r="87" spans="1:5" ht="16.5" customHeight="1">
      <c r="A87" s="112">
        <v>44722</v>
      </c>
      <c r="B87" s="128" t="s">
        <v>443</v>
      </c>
      <c r="C87" s="128" t="s">
        <v>96</v>
      </c>
      <c r="D87" s="170">
        <v>12</v>
      </c>
      <c r="E87" s="169"/>
    </row>
    <row r="88" spans="1:5" ht="16.5" customHeight="1">
      <c r="A88" s="109">
        <v>44742</v>
      </c>
      <c r="B88" s="128" t="s">
        <v>436</v>
      </c>
      <c r="C88" s="128" t="s">
        <v>123</v>
      </c>
      <c r="D88" s="111"/>
      <c r="E88" s="108">
        <v>12</v>
      </c>
    </row>
    <row r="89" spans="1:5" ht="16.5" customHeight="1">
      <c r="A89" s="109">
        <v>44742</v>
      </c>
      <c r="B89" s="128" t="s">
        <v>437</v>
      </c>
      <c r="C89" s="128" t="s">
        <v>123</v>
      </c>
      <c r="D89" s="111"/>
      <c r="E89" s="108">
        <v>24</v>
      </c>
    </row>
    <row r="90" spans="1:5" ht="16.5" customHeight="1">
      <c r="A90" s="109">
        <v>44749</v>
      </c>
      <c r="B90" s="128" t="s">
        <v>440</v>
      </c>
      <c r="C90" s="296" t="s">
        <v>123</v>
      </c>
      <c r="D90" s="111">
        <v>7</v>
      </c>
      <c r="E90" s="108"/>
    </row>
    <row r="91" spans="1:5" ht="16.5" customHeight="1">
      <c r="A91" s="109">
        <v>44749</v>
      </c>
      <c r="B91" s="128" t="s">
        <v>441</v>
      </c>
      <c r="C91" s="296" t="s">
        <v>123</v>
      </c>
      <c r="D91" s="111">
        <v>48</v>
      </c>
      <c r="E91" s="108"/>
    </row>
    <row r="92" spans="1:5" ht="16.5" customHeight="1">
      <c r="A92" s="109">
        <v>44749</v>
      </c>
      <c r="B92" s="128" t="s">
        <v>442</v>
      </c>
      <c r="C92" s="296" t="s">
        <v>123</v>
      </c>
      <c r="D92" s="111">
        <v>492</v>
      </c>
      <c r="E92" s="108"/>
    </row>
    <row r="93" spans="1:5" ht="16.5" customHeight="1">
      <c r="A93" s="112">
        <v>44753</v>
      </c>
      <c r="B93" s="128" t="s">
        <v>472</v>
      </c>
      <c r="C93" s="1" t="s">
        <v>96</v>
      </c>
      <c r="D93" s="111"/>
      <c r="E93" s="108">
        <v>492</v>
      </c>
    </row>
    <row r="94" spans="1:5" ht="16.5" customHeight="1">
      <c r="A94" s="112">
        <v>44799</v>
      </c>
      <c r="B94" s="128" t="s">
        <v>488</v>
      </c>
      <c r="C94" s="129" t="s">
        <v>96</v>
      </c>
      <c r="D94" s="111"/>
      <c r="E94" s="78">
        <v>48</v>
      </c>
    </row>
    <row r="95" spans="1:5" ht="16.5" customHeight="1">
      <c r="A95" s="112">
        <v>44799</v>
      </c>
      <c r="B95" s="128" t="s">
        <v>489</v>
      </c>
      <c r="C95" s="129" t="s">
        <v>96</v>
      </c>
      <c r="D95" s="111"/>
      <c r="E95" s="108">
        <v>7</v>
      </c>
    </row>
    <row r="96" spans="1:5" ht="16.5" customHeight="1">
      <c r="A96" s="112">
        <v>44796</v>
      </c>
      <c r="B96" s="128" t="s">
        <v>487</v>
      </c>
      <c r="C96" s="129" t="s">
        <v>96</v>
      </c>
      <c r="D96" s="111"/>
      <c r="E96" s="108">
        <v>132</v>
      </c>
    </row>
    <row r="97" spans="1:5" ht="16.5" customHeight="1">
      <c r="A97" s="79">
        <v>44816</v>
      </c>
      <c r="B97" s="128" t="s">
        <v>499</v>
      </c>
      <c r="C97" s="128" t="s">
        <v>123</v>
      </c>
      <c r="D97" s="292"/>
      <c r="E97" s="247">
        <v>168</v>
      </c>
    </row>
    <row r="98" spans="1:5" ht="16.5" customHeight="1">
      <c r="A98" s="322"/>
      <c r="B98" s="174"/>
      <c r="C98" s="323"/>
      <c r="D98" s="111"/>
      <c r="E98" s="108"/>
    </row>
    <row r="99" spans="1:5" ht="16.5" customHeight="1">
      <c r="A99" s="322"/>
      <c r="B99" s="174"/>
      <c r="C99" s="323"/>
      <c r="D99" s="111"/>
      <c r="E99" s="108"/>
    </row>
    <row r="100" spans="1:5" ht="16.5" customHeight="1">
      <c r="A100" s="409" t="s">
        <v>217</v>
      </c>
      <c r="B100" s="412"/>
      <c r="C100" s="413"/>
      <c r="D100" s="117">
        <f>SUM(D101:D112)</f>
        <v>4155.76</v>
      </c>
      <c r="E100" s="117">
        <f>SUM(E101:E112)</f>
        <v>6808.1</v>
      </c>
    </row>
    <row r="101" spans="1:5" ht="16.5" customHeight="1">
      <c r="A101" s="118">
        <v>44461</v>
      </c>
      <c r="B101" s="128" t="s">
        <v>206</v>
      </c>
      <c r="C101" s="128" t="s">
        <v>207</v>
      </c>
      <c r="D101" s="5"/>
      <c r="E101" s="186">
        <v>147</v>
      </c>
    </row>
    <row r="102" spans="1:5" ht="16.5" customHeight="1">
      <c r="A102" s="118">
        <v>44468</v>
      </c>
      <c r="B102" s="128" t="s">
        <v>215</v>
      </c>
      <c r="C102" s="128" t="s">
        <v>96</v>
      </c>
      <c r="D102" s="120">
        <v>1686.76</v>
      </c>
      <c r="E102" s="111"/>
    </row>
    <row r="103" spans="1:5" ht="16.5" customHeight="1">
      <c r="A103" s="167">
        <v>44468</v>
      </c>
      <c r="B103" s="128" t="s">
        <v>218</v>
      </c>
      <c r="C103" s="128" t="s">
        <v>96</v>
      </c>
      <c r="D103" s="111">
        <v>2469</v>
      </c>
      <c r="E103" s="108"/>
    </row>
    <row r="104" spans="1:5" ht="16.5" customHeight="1">
      <c r="A104" s="109">
        <v>44473</v>
      </c>
      <c r="B104" s="128" t="s">
        <v>222</v>
      </c>
      <c r="C104" s="128" t="s">
        <v>205</v>
      </c>
      <c r="D104" s="111"/>
      <c r="E104" s="111">
        <v>6661.1</v>
      </c>
    </row>
    <row r="105" spans="1:5" ht="16.5" customHeight="1">
      <c r="A105" s="109"/>
      <c r="B105" s="128"/>
      <c r="C105" s="128"/>
      <c r="D105" s="111"/>
      <c r="E105" s="111"/>
    </row>
    <row r="106" spans="1:5" ht="16.5" customHeight="1">
      <c r="A106" s="109"/>
      <c r="B106" s="128"/>
      <c r="C106" s="128"/>
      <c r="D106" s="111"/>
      <c r="E106" s="108"/>
    </row>
    <row r="107" spans="1:5" ht="16.5" customHeight="1">
      <c r="A107" s="109"/>
      <c r="B107" s="128"/>
      <c r="C107" s="128"/>
      <c r="D107" s="111"/>
      <c r="E107" s="108"/>
    </row>
    <row r="108" spans="1:5" ht="16.5" customHeight="1">
      <c r="A108" s="109"/>
      <c r="B108" s="128"/>
      <c r="C108" s="128"/>
      <c r="D108" s="111"/>
      <c r="E108" s="108"/>
    </row>
    <row r="109" spans="1:5" ht="16.5" customHeight="1">
      <c r="A109" s="109"/>
      <c r="B109" s="128"/>
      <c r="C109" s="128"/>
      <c r="D109" s="111"/>
      <c r="E109" s="108"/>
    </row>
    <row r="110" spans="1:5" ht="16.5" customHeight="1">
      <c r="A110" s="109"/>
      <c r="B110" s="128"/>
      <c r="C110" s="128"/>
      <c r="D110" s="111"/>
      <c r="E110" s="108"/>
    </row>
    <row r="111" spans="1:5" ht="16.5" customHeight="1">
      <c r="A111" s="109"/>
      <c r="B111" s="128"/>
      <c r="C111" s="128"/>
      <c r="D111" s="111"/>
      <c r="E111" s="108"/>
    </row>
    <row r="112" spans="1:5" ht="16.5" customHeight="1">
      <c r="A112" s="109"/>
      <c r="B112" s="128"/>
      <c r="C112" s="128"/>
      <c r="D112" s="111"/>
      <c r="E112" s="108"/>
    </row>
    <row r="113" spans="1:5" ht="16.5" customHeight="1">
      <c r="A113" s="409" t="s">
        <v>144</v>
      </c>
      <c r="B113" s="412"/>
      <c r="C113" s="413"/>
      <c r="D113" s="117">
        <f>SUM(D114)</f>
        <v>5344.16</v>
      </c>
      <c r="E113" s="117">
        <f>SUM(E114)</f>
        <v>0</v>
      </c>
    </row>
    <row r="114" spans="1:5" ht="16.5" customHeight="1">
      <c r="A114" s="112">
        <v>44473</v>
      </c>
      <c r="B114" s="128" t="s">
        <v>221</v>
      </c>
      <c r="C114" s="128" t="s">
        <v>96</v>
      </c>
      <c r="D114" s="120">
        <v>5344.16</v>
      </c>
      <c r="E114" s="120"/>
    </row>
    <row r="115" spans="1:5" ht="16.5" customHeight="1">
      <c r="A115" s="409" t="s">
        <v>145</v>
      </c>
      <c r="B115" s="412"/>
      <c r="C115" s="413"/>
      <c r="D115" s="117">
        <f>SUM(D116:D117)</f>
        <v>580.5</v>
      </c>
      <c r="E115" s="117">
        <f>SUM(E116:E117)</f>
        <v>580.5</v>
      </c>
    </row>
    <row r="116" spans="1:5" ht="16.5" customHeight="1">
      <c r="A116" s="109">
        <v>44546</v>
      </c>
      <c r="B116" s="128" t="s">
        <v>281</v>
      </c>
      <c r="C116" s="128" t="s">
        <v>96</v>
      </c>
      <c r="D116" s="170">
        <v>580.5</v>
      </c>
      <c r="E116" s="111"/>
    </row>
    <row r="117" spans="1:5" ht="12">
      <c r="A117" s="167">
        <v>44551</v>
      </c>
      <c r="B117" s="128" t="s">
        <v>285</v>
      </c>
      <c r="C117" s="128" t="s">
        <v>96</v>
      </c>
      <c r="D117" s="111"/>
      <c r="E117" s="120">
        <v>580.5</v>
      </c>
    </row>
    <row r="118" spans="1:5" ht="12.75">
      <c r="A118" s="409" t="s">
        <v>146</v>
      </c>
      <c r="B118" s="412"/>
      <c r="C118" s="413"/>
      <c r="D118" s="117">
        <f>SUM(D119)</f>
        <v>3128.6</v>
      </c>
      <c r="E118" s="117">
        <f>SUM(E119)</f>
        <v>0</v>
      </c>
    </row>
    <row r="119" spans="1:5" ht="12">
      <c r="A119" s="112">
        <v>44473</v>
      </c>
      <c r="B119" s="128" t="s">
        <v>221</v>
      </c>
      <c r="C119" s="128" t="s">
        <v>96</v>
      </c>
      <c r="D119" s="120">
        <v>3128.6</v>
      </c>
      <c r="E119" s="108"/>
    </row>
    <row r="120" spans="1:5" ht="12.75">
      <c r="A120" s="409" t="s">
        <v>147</v>
      </c>
      <c r="B120" s="412"/>
      <c r="C120" s="413"/>
      <c r="D120" s="117">
        <f>SUM(D121:D122)</f>
        <v>464.5</v>
      </c>
      <c r="E120" s="117">
        <f>SUM(E121:E122)</f>
        <v>464.5</v>
      </c>
    </row>
    <row r="121" spans="1:5" ht="12">
      <c r="A121" s="109">
        <v>44546</v>
      </c>
      <c r="B121" s="128" t="s">
        <v>282</v>
      </c>
      <c r="C121" s="128" t="s">
        <v>96</v>
      </c>
      <c r="D121" s="170">
        <v>464.5</v>
      </c>
      <c r="E121" s="111"/>
    </row>
    <row r="122" spans="1:5" ht="12">
      <c r="A122" s="167">
        <v>44551</v>
      </c>
      <c r="B122" s="128" t="s">
        <v>285</v>
      </c>
      <c r="C122" s="128" t="s">
        <v>96</v>
      </c>
      <c r="D122" s="111"/>
      <c r="E122" s="111">
        <v>464.5</v>
      </c>
    </row>
    <row r="123" spans="1:5" ht="12.75">
      <c r="A123" s="400" t="s">
        <v>68</v>
      </c>
      <c r="B123" s="416"/>
      <c r="C123" s="124"/>
      <c r="D123" s="125">
        <f>SUM(D120+D118+D115+D113+D100+D67+D6)</f>
        <v>56762.89</v>
      </c>
      <c r="E123" s="125">
        <f>SUM(E120+E118+E115+E113+E100+E67+E6)</f>
        <v>96360.86000000003</v>
      </c>
    </row>
    <row r="124" spans="1:5" ht="15">
      <c r="A124" s="404" t="s">
        <v>69</v>
      </c>
      <c r="B124" s="405"/>
      <c r="C124" s="126"/>
      <c r="D124" s="402">
        <f>SUM(E123-D123)</f>
        <v>39597.97000000003</v>
      </c>
      <c r="E124" s="403"/>
    </row>
  </sheetData>
  <sheetProtection/>
  <mergeCells count="11">
    <mergeCell ref="A115:C115"/>
    <mergeCell ref="A118:C118"/>
    <mergeCell ref="A100:C100"/>
    <mergeCell ref="A120:C120"/>
    <mergeCell ref="A3:E3"/>
    <mergeCell ref="A123:B123"/>
    <mergeCell ref="A124:B124"/>
    <mergeCell ref="D124:E124"/>
    <mergeCell ref="A6:C6"/>
    <mergeCell ref="A67:C67"/>
    <mergeCell ref="A113:C113"/>
  </mergeCells>
  <printOptions/>
  <pageMargins left="0.787401575" right="0.787401575" top="0.984251969" bottom="0.984251969" header="0.4921259845" footer="0.4921259845"/>
  <pageSetup horizontalDpi="300" verticalDpi="300" orientation="portrait" paperSize="9" scale="84" r:id="rId1"/>
  <rowBreaks count="2" manualBreakCount="2">
    <brk id="49" max="4" man="1"/>
    <brk id="9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0"/>
  <sheetViews>
    <sheetView view="pageBreakPreview" zoomScaleSheetLayoutView="100" zoomScalePageLayoutView="0" workbookViewId="0" topLeftCell="A1">
      <selection activeCell="A6" sqref="A6:D6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98" t="s">
        <v>57</v>
      </c>
      <c r="B3" s="399"/>
      <c r="C3" s="399"/>
      <c r="D3" s="399"/>
      <c r="E3" s="39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6" ht="16.5" customHeight="1">
      <c r="A6" s="273">
        <v>44773</v>
      </c>
      <c r="B6" s="274" t="s">
        <v>326</v>
      </c>
      <c r="C6" s="274" t="s">
        <v>213</v>
      </c>
      <c r="D6" s="5">
        <v>869</v>
      </c>
      <c r="E6" s="5"/>
      <c r="F6" s="275"/>
    </row>
    <row r="7" spans="1:6" ht="16.5" customHeight="1">
      <c r="A7" s="274"/>
      <c r="B7" s="274"/>
      <c r="C7" s="274"/>
      <c r="D7" s="5"/>
      <c r="E7" s="5"/>
      <c r="F7" s="275"/>
    </row>
    <row r="8" spans="1:6" ht="16.5" customHeight="1">
      <c r="A8" s="276"/>
      <c r="B8" s="128"/>
      <c r="C8" s="128"/>
      <c r="D8" s="5"/>
      <c r="E8" s="5"/>
      <c r="F8" s="275"/>
    </row>
    <row r="9" spans="1:5" ht="16.5" customHeight="1">
      <c r="A9" s="400" t="s">
        <v>68</v>
      </c>
      <c r="B9" s="401"/>
      <c r="C9" s="7"/>
      <c r="D9" s="6">
        <f>SUM(D6:D8)</f>
        <v>869</v>
      </c>
      <c r="E9" s="6">
        <f>SUM(E6:E8)</f>
        <v>0</v>
      </c>
    </row>
    <row r="10" spans="1:5" ht="16.5" customHeight="1">
      <c r="A10" s="404" t="s">
        <v>70</v>
      </c>
      <c r="B10" s="405"/>
      <c r="C10" s="8"/>
      <c r="D10" s="402">
        <f>SUM(E9-D9)</f>
        <v>-869</v>
      </c>
      <c r="E10" s="403"/>
    </row>
  </sheetData>
  <sheetProtection/>
  <mergeCells count="4">
    <mergeCell ref="A3:E3"/>
    <mergeCell ref="A9:B9"/>
    <mergeCell ref="A10:B10"/>
    <mergeCell ref="D10:E10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7"/>
  <sheetViews>
    <sheetView view="pageBreakPreview" zoomScaleSheetLayoutView="100" zoomScalePageLayoutView="0" workbookViewId="0" topLeftCell="A3">
      <selection activeCell="K15" sqref="K15"/>
    </sheetView>
  </sheetViews>
  <sheetFormatPr defaultColWidth="10.57421875" defaultRowHeight="12.75"/>
  <cols>
    <col min="1" max="1" width="11.00390625" style="88" customWidth="1"/>
    <col min="2" max="2" width="44.421875" style="88" customWidth="1"/>
    <col min="3" max="3" width="15.57421875" style="88" bestFit="1" customWidth="1"/>
    <col min="4" max="4" width="10.7109375" style="88" bestFit="1" customWidth="1"/>
    <col min="5" max="5" width="9.57421875" style="88" bestFit="1" customWidth="1"/>
    <col min="6" max="6" width="2.00390625" style="88" customWidth="1"/>
    <col min="7" max="16384" width="10.57421875" style="88" customWidth="1"/>
  </cols>
  <sheetData>
    <row r="2" ht="7.5" customHeight="1"/>
    <row r="3" spans="1:5" ht="31.5" customHeight="1">
      <c r="A3" s="421" t="s">
        <v>52</v>
      </c>
      <c r="B3" s="422"/>
      <c r="C3" s="422"/>
      <c r="D3" s="422"/>
      <c r="E3" s="422"/>
    </row>
    <row r="4" ht="12.75" thickBot="1"/>
    <row r="5" spans="1:5" ht="16.5" customHeight="1" thickBot="1">
      <c r="A5" s="89" t="s">
        <v>0</v>
      </c>
      <c r="B5" s="89" t="s">
        <v>1</v>
      </c>
      <c r="C5" s="89" t="s">
        <v>55</v>
      </c>
      <c r="D5" s="90" t="s">
        <v>3</v>
      </c>
      <c r="E5" s="90" t="s">
        <v>2</v>
      </c>
    </row>
    <row r="6" spans="1:5" ht="16.5" customHeight="1">
      <c r="A6" s="406" t="s">
        <v>148</v>
      </c>
      <c r="B6" s="424"/>
      <c r="C6" s="425"/>
      <c r="D6" s="91">
        <f>SUM(D7:D10)</f>
        <v>3800</v>
      </c>
      <c r="E6" s="91">
        <f>SUM(E7:E8)</f>
        <v>0</v>
      </c>
    </row>
    <row r="7" spans="1:5" ht="16.5" customHeight="1">
      <c r="A7" s="109">
        <v>44550</v>
      </c>
      <c r="B7" s="128" t="s">
        <v>290</v>
      </c>
      <c r="C7" s="128" t="s">
        <v>123</v>
      </c>
      <c r="D7" s="170">
        <v>2000</v>
      </c>
      <c r="E7" s="111"/>
    </row>
    <row r="8" spans="1:5" ht="12">
      <c r="A8" s="112">
        <v>44686</v>
      </c>
      <c r="B8" s="128" t="s">
        <v>399</v>
      </c>
      <c r="C8" s="128" t="s">
        <v>123</v>
      </c>
      <c r="D8" s="170">
        <v>1800</v>
      </c>
      <c r="E8" s="108"/>
    </row>
    <row r="9" spans="1:5" ht="12">
      <c r="A9" s="110"/>
      <c r="B9" s="128"/>
      <c r="C9" s="128"/>
      <c r="D9" s="111"/>
      <c r="E9" s="108"/>
    </row>
    <row r="10" spans="1:5" ht="12">
      <c r="A10" s="110"/>
      <c r="B10" s="128"/>
      <c r="C10" s="128"/>
      <c r="D10" s="111"/>
      <c r="E10" s="108"/>
    </row>
    <row r="11" spans="1:5" ht="16.5" customHeight="1">
      <c r="A11" s="409" t="s">
        <v>149</v>
      </c>
      <c r="B11" s="419"/>
      <c r="C11" s="420"/>
      <c r="D11" s="91">
        <f>SUM(D12:D14)</f>
        <v>5196.29</v>
      </c>
      <c r="E11" s="91">
        <f>SUM(E12:E12)</f>
        <v>0</v>
      </c>
    </row>
    <row r="12" spans="1:5" ht="16.5" customHeight="1">
      <c r="A12" s="109">
        <v>44468</v>
      </c>
      <c r="B12" s="128" t="s">
        <v>232</v>
      </c>
      <c r="C12" s="128" t="s">
        <v>96</v>
      </c>
      <c r="D12" s="111">
        <v>2000</v>
      </c>
      <c r="E12" s="108"/>
    </row>
    <row r="13" spans="1:5" ht="16.5" customHeight="1">
      <c r="A13" s="121">
        <v>44691</v>
      </c>
      <c r="B13" s="128" t="s">
        <v>401</v>
      </c>
      <c r="C13" s="128" t="s">
        <v>96</v>
      </c>
      <c r="D13" s="120">
        <v>2996.29</v>
      </c>
      <c r="E13" s="170"/>
    </row>
    <row r="14" spans="1:5" ht="16.5" customHeight="1">
      <c r="A14" s="326">
        <v>44811</v>
      </c>
      <c r="B14" s="174" t="s">
        <v>498</v>
      </c>
      <c r="C14" s="296" t="s">
        <v>96</v>
      </c>
      <c r="D14" s="120">
        <v>200</v>
      </c>
      <c r="E14" s="170"/>
    </row>
    <row r="15" spans="1:5" ht="16.5" customHeight="1">
      <c r="A15" s="409" t="s">
        <v>150</v>
      </c>
      <c r="B15" s="419"/>
      <c r="C15" s="420"/>
      <c r="D15" s="91">
        <f>SUM(D16:D17)</f>
        <v>1150.4</v>
      </c>
      <c r="E15" s="91">
        <f>SUM(E16:E16)</f>
        <v>0</v>
      </c>
    </row>
    <row r="16" spans="1:5" ht="16.5" customHeight="1">
      <c r="A16" s="92">
        <v>44578</v>
      </c>
      <c r="B16" s="128" t="s">
        <v>314</v>
      </c>
      <c r="C16" s="128" t="s">
        <v>96</v>
      </c>
      <c r="D16" s="94">
        <v>1150.4</v>
      </c>
      <c r="E16" s="94"/>
    </row>
    <row r="17" spans="1:5" ht="16.5" customHeight="1">
      <c r="A17" s="297"/>
      <c r="B17" s="174"/>
      <c r="C17" s="296"/>
      <c r="D17" s="94"/>
      <c r="E17" s="94"/>
    </row>
    <row r="18" spans="1:5" ht="16.5" customHeight="1">
      <c r="A18" s="409" t="s">
        <v>151</v>
      </c>
      <c r="B18" s="419"/>
      <c r="C18" s="420"/>
      <c r="D18" s="91">
        <f>SUM(D19:D22)</f>
        <v>12923.65</v>
      </c>
      <c r="E18" s="91">
        <f>SUM(E21:E21)</f>
        <v>0</v>
      </c>
    </row>
    <row r="19" spans="1:5" ht="16.5" customHeight="1">
      <c r="A19" s="109">
        <v>44578</v>
      </c>
      <c r="B19" s="128" t="s">
        <v>314</v>
      </c>
      <c r="C19" s="128" t="s">
        <v>96</v>
      </c>
      <c r="D19" s="120">
        <v>500</v>
      </c>
      <c r="E19" s="295"/>
    </row>
    <row r="20" spans="1:5" ht="16.5" customHeight="1">
      <c r="A20" s="109">
        <v>44636</v>
      </c>
      <c r="B20" s="128" t="s">
        <v>314</v>
      </c>
      <c r="C20" s="128" t="s">
        <v>96</v>
      </c>
      <c r="D20" s="120">
        <v>2000</v>
      </c>
      <c r="E20" s="295"/>
    </row>
    <row r="21" spans="1:5" ht="16.5" customHeight="1">
      <c r="A21" s="109">
        <v>44665</v>
      </c>
      <c r="B21" s="128" t="s">
        <v>314</v>
      </c>
      <c r="C21" s="128" t="s">
        <v>96</v>
      </c>
      <c r="D21" s="120">
        <v>423.65</v>
      </c>
      <c r="E21" s="94"/>
    </row>
    <row r="22" spans="1:5" ht="16.5" customHeight="1">
      <c r="A22" s="112">
        <v>44799</v>
      </c>
      <c r="B22" s="128" t="s">
        <v>491</v>
      </c>
      <c r="C22" s="128" t="s">
        <v>96</v>
      </c>
      <c r="D22" s="108">
        <v>10000</v>
      </c>
      <c r="E22" s="94"/>
    </row>
    <row r="23" spans="1:5" ht="16.5" customHeight="1">
      <c r="A23" s="409" t="s">
        <v>152</v>
      </c>
      <c r="B23" s="419"/>
      <c r="C23" s="420"/>
      <c r="D23" s="91">
        <f>SUM(D24:D26)</f>
        <v>478.97</v>
      </c>
      <c r="E23" s="91">
        <f>SUM(E24:E24)</f>
        <v>0</v>
      </c>
    </row>
    <row r="24" spans="1:5" ht="16.5" customHeight="1">
      <c r="A24" s="112">
        <v>44781</v>
      </c>
      <c r="B24" s="128" t="s">
        <v>480</v>
      </c>
      <c r="C24" s="128" t="s">
        <v>96</v>
      </c>
      <c r="D24" s="111">
        <v>478.97</v>
      </c>
      <c r="E24" s="108"/>
    </row>
    <row r="25" spans="1:5" ht="16.5" customHeight="1">
      <c r="A25" s="84"/>
      <c r="B25" s="128"/>
      <c r="C25" s="128"/>
      <c r="D25" s="108"/>
      <c r="E25" s="108"/>
    </row>
    <row r="26" spans="1:5" ht="16.5" customHeight="1">
      <c r="A26" s="84"/>
      <c r="B26" s="128"/>
      <c r="C26" s="128"/>
      <c r="D26" s="108"/>
      <c r="E26" s="108"/>
    </row>
    <row r="27" spans="1:5" ht="16.5" customHeight="1">
      <c r="A27" s="409" t="s">
        <v>153</v>
      </c>
      <c r="B27" s="419"/>
      <c r="C27" s="420"/>
      <c r="D27" s="91">
        <f>SUM(D28:D28)</f>
        <v>0</v>
      </c>
      <c r="E27" s="91">
        <f>SUM(E28:E28)</f>
        <v>0</v>
      </c>
    </row>
    <row r="28" spans="1:5" ht="16.5" customHeight="1">
      <c r="A28" s="95"/>
      <c r="B28" s="93"/>
      <c r="C28" s="93"/>
      <c r="D28" s="94"/>
      <c r="E28" s="94"/>
    </row>
    <row r="29" spans="1:5" ht="16.5" customHeight="1">
      <c r="A29" s="409" t="s">
        <v>154</v>
      </c>
      <c r="B29" s="419"/>
      <c r="C29" s="420"/>
      <c r="D29" s="91">
        <f>SUM(D30:D33)</f>
        <v>0</v>
      </c>
      <c r="E29" s="91">
        <f>SUM(E30:E33)</f>
        <v>4000</v>
      </c>
    </row>
    <row r="30" spans="1:5" ht="16.5" customHeight="1">
      <c r="A30" s="118">
        <v>44530</v>
      </c>
      <c r="B30" s="128" t="s">
        <v>267</v>
      </c>
      <c r="C30" s="128" t="s">
        <v>96</v>
      </c>
      <c r="D30" s="120"/>
      <c r="E30" s="120">
        <v>4000</v>
      </c>
    </row>
    <row r="31" spans="1:5" ht="16.5" customHeight="1">
      <c r="A31" s="287"/>
      <c r="B31" s="128"/>
      <c r="C31" s="128"/>
      <c r="D31" s="120"/>
      <c r="E31" s="120"/>
    </row>
    <row r="32" spans="1:5" ht="16.5" customHeight="1">
      <c r="A32" s="287"/>
      <c r="B32" s="128"/>
      <c r="C32" s="128"/>
      <c r="D32" s="120"/>
      <c r="E32" s="120"/>
    </row>
    <row r="33" spans="1:5" ht="16.5" customHeight="1">
      <c r="A33" s="109"/>
      <c r="B33" s="128"/>
      <c r="C33" s="128"/>
      <c r="D33" s="108"/>
      <c r="E33" s="120"/>
    </row>
    <row r="34" spans="1:5" ht="16.5" customHeight="1">
      <c r="A34" s="409" t="s">
        <v>155</v>
      </c>
      <c r="B34" s="419"/>
      <c r="C34" s="420"/>
      <c r="D34" s="91">
        <f>SUM(D35)</f>
        <v>0</v>
      </c>
      <c r="E34" s="91">
        <f>SUM(E35)</f>
        <v>0</v>
      </c>
    </row>
    <row r="35" spans="1:5" ht="16.5" customHeight="1">
      <c r="A35" s="95"/>
      <c r="B35" s="93"/>
      <c r="C35" s="93"/>
      <c r="D35" s="94">
        <v>0</v>
      </c>
      <c r="E35" s="94">
        <v>0</v>
      </c>
    </row>
    <row r="36" spans="1:5" ht="16.5" customHeight="1">
      <c r="A36" s="400" t="s">
        <v>68</v>
      </c>
      <c r="B36" s="423"/>
      <c r="C36" s="96"/>
      <c r="D36" s="97">
        <f>SUM(D34+D29+D23+D18+D15+D11+D6)</f>
        <v>23549.309999999998</v>
      </c>
      <c r="E36" s="97">
        <f>SUM(E6+E11+E15+E18+E23+E29+E34)</f>
        <v>4000</v>
      </c>
    </row>
    <row r="37" spans="1:5" ht="16.5" customHeight="1">
      <c r="A37" s="404" t="s">
        <v>72</v>
      </c>
      <c r="B37" s="405"/>
      <c r="C37" s="98"/>
      <c r="D37" s="402">
        <f>SUM(E36-D36)</f>
        <v>-19549.309999999998</v>
      </c>
      <c r="E37" s="403"/>
    </row>
  </sheetData>
  <sheetProtection/>
  <mergeCells count="12">
    <mergeCell ref="A36:B36"/>
    <mergeCell ref="A37:B37"/>
    <mergeCell ref="D37:E37"/>
    <mergeCell ref="A6:C6"/>
    <mergeCell ref="A11:C11"/>
    <mergeCell ref="A15:C15"/>
    <mergeCell ref="A18:C18"/>
    <mergeCell ref="A29:C29"/>
    <mergeCell ref="A23:C23"/>
    <mergeCell ref="A27:C27"/>
    <mergeCell ref="A34:C34"/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8"/>
  <sheetViews>
    <sheetView view="pageBreakPreview" zoomScale="90" zoomScaleSheetLayoutView="90" zoomScalePageLayoutView="0" workbookViewId="0" topLeftCell="A1">
      <selection activeCell="B24" sqref="B24"/>
    </sheetView>
  </sheetViews>
  <sheetFormatPr defaultColWidth="11.421875" defaultRowHeight="12.75"/>
  <cols>
    <col min="1" max="1" width="11.00390625" style="0" customWidth="1"/>
    <col min="2" max="2" width="49.7109375" style="0" customWidth="1"/>
    <col min="3" max="3" width="15.57421875" style="0" bestFit="1" customWidth="1"/>
    <col min="4" max="4" width="11.140625" style="0" customWidth="1"/>
    <col min="5" max="5" width="10.57421875" style="0" bestFit="1" customWidth="1"/>
    <col min="6" max="6" width="2.00390625" style="0" customWidth="1"/>
  </cols>
  <sheetData>
    <row r="2" ht="7.5" customHeight="1"/>
    <row r="3" spans="1:5" ht="31.5" customHeight="1">
      <c r="A3" s="398" t="s">
        <v>74</v>
      </c>
      <c r="B3" s="399"/>
      <c r="C3" s="399"/>
      <c r="D3" s="399"/>
      <c r="E3" s="399"/>
    </row>
    <row r="4" ht="12.75" thickBot="1"/>
    <row r="5" spans="1:5" ht="16.5" customHeight="1" thickBot="1">
      <c r="A5" s="2" t="s">
        <v>0</v>
      </c>
      <c r="B5" s="2" t="s">
        <v>1</v>
      </c>
      <c r="C5" s="2" t="s">
        <v>55</v>
      </c>
      <c r="D5" s="3" t="s">
        <v>3</v>
      </c>
      <c r="E5" s="3" t="s">
        <v>2</v>
      </c>
    </row>
    <row r="6" spans="1:5" ht="16.5" customHeight="1">
      <c r="A6" s="118">
        <v>44462</v>
      </c>
      <c r="B6" s="262" t="s">
        <v>208</v>
      </c>
      <c r="C6" s="128" t="s">
        <v>96</v>
      </c>
      <c r="D6" s="120">
        <v>112.1</v>
      </c>
      <c r="E6" s="170"/>
    </row>
    <row r="7" spans="1:5" ht="16.5" customHeight="1">
      <c r="A7" s="118">
        <v>44462</v>
      </c>
      <c r="B7" s="262" t="s">
        <v>209</v>
      </c>
      <c r="C7" s="128" t="s">
        <v>96</v>
      </c>
      <c r="D7" s="120">
        <v>82</v>
      </c>
      <c r="E7" s="247"/>
    </row>
    <row r="8" spans="1:5" ht="16.5" customHeight="1">
      <c r="A8" s="109">
        <v>44505</v>
      </c>
      <c r="B8" s="262" t="s">
        <v>243</v>
      </c>
      <c r="C8" s="128" t="s">
        <v>96</v>
      </c>
      <c r="D8" s="120">
        <v>61.8</v>
      </c>
      <c r="E8" s="247"/>
    </row>
    <row r="9" spans="1:5" ht="16.5" customHeight="1">
      <c r="A9" s="109">
        <v>44505</v>
      </c>
      <c r="B9" s="128" t="s">
        <v>244</v>
      </c>
      <c r="C9" s="128" t="s">
        <v>96</v>
      </c>
      <c r="D9" s="120">
        <v>92.4</v>
      </c>
      <c r="E9" s="247"/>
    </row>
    <row r="10" spans="1:5" ht="16.5" customHeight="1">
      <c r="A10" s="109">
        <v>44505</v>
      </c>
      <c r="B10" s="128" t="s">
        <v>245</v>
      </c>
      <c r="C10" s="128" t="s">
        <v>96</v>
      </c>
      <c r="D10" s="108">
        <v>276.8</v>
      </c>
      <c r="E10" s="81"/>
    </row>
    <row r="11" spans="1:5" ht="16.5" customHeight="1">
      <c r="A11" s="244">
        <v>44522</v>
      </c>
      <c r="B11" s="128" t="s">
        <v>251</v>
      </c>
      <c r="C11" s="245" t="s">
        <v>96</v>
      </c>
      <c r="D11" s="247">
        <v>49</v>
      </c>
      <c r="E11" s="247"/>
    </row>
    <row r="12" spans="1:5" ht="16.5" customHeight="1">
      <c r="A12" s="244">
        <v>44530</v>
      </c>
      <c r="B12" s="245" t="s">
        <v>264</v>
      </c>
      <c r="C12" s="245" t="s">
        <v>96</v>
      </c>
      <c r="D12" s="247">
        <v>49</v>
      </c>
      <c r="E12" s="247"/>
    </row>
    <row r="13" spans="1:5" ht="16.5" customHeight="1">
      <c r="A13" s="244">
        <v>44540</v>
      </c>
      <c r="B13" s="245" t="s">
        <v>277</v>
      </c>
      <c r="C13" s="245" t="s">
        <v>96</v>
      </c>
      <c r="D13" s="247">
        <v>49</v>
      </c>
      <c r="E13" s="247"/>
    </row>
    <row r="14" spans="1:5" ht="16.5" customHeight="1">
      <c r="A14" s="109">
        <v>44641</v>
      </c>
      <c r="B14" s="128" t="s">
        <v>363</v>
      </c>
      <c r="C14" s="128" t="s">
        <v>96</v>
      </c>
      <c r="D14" s="170">
        <v>3606.85</v>
      </c>
      <c r="E14" s="247"/>
    </row>
    <row r="15" spans="1:5" ht="16.5" customHeight="1">
      <c r="A15" s="244">
        <v>44655</v>
      </c>
      <c r="B15" s="245" t="s">
        <v>376</v>
      </c>
      <c r="C15" s="245" t="s">
        <v>123</v>
      </c>
      <c r="D15" s="247">
        <v>2601</v>
      </c>
      <c r="E15" s="247"/>
    </row>
    <row r="16" spans="1:5" ht="16.5" customHeight="1">
      <c r="A16" s="250">
        <v>44669</v>
      </c>
      <c r="B16" s="245" t="s">
        <v>384</v>
      </c>
      <c r="C16" s="245" t="s">
        <v>96</v>
      </c>
      <c r="D16" s="251">
        <v>474.51</v>
      </c>
      <c r="E16" s="251"/>
    </row>
    <row r="17" spans="1:5" ht="16.5" customHeight="1">
      <c r="A17" s="112">
        <v>44679</v>
      </c>
      <c r="B17" s="128" t="s">
        <v>390</v>
      </c>
      <c r="C17" s="128" t="s">
        <v>96</v>
      </c>
      <c r="D17" s="169">
        <v>1116</v>
      </c>
      <c r="E17" s="169"/>
    </row>
    <row r="18" spans="1:5" ht="16.5" customHeight="1">
      <c r="A18" s="112">
        <v>44720</v>
      </c>
      <c r="B18" s="245" t="s">
        <v>416</v>
      </c>
      <c r="C18" s="245" t="s">
        <v>123</v>
      </c>
      <c r="D18" s="247">
        <v>2601</v>
      </c>
      <c r="E18" s="247"/>
    </row>
    <row r="19" spans="1:5" ht="16.5" customHeight="1">
      <c r="A19" s="100">
        <v>44783</v>
      </c>
      <c r="B19" s="128" t="s">
        <v>492</v>
      </c>
      <c r="C19" s="1" t="s">
        <v>96</v>
      </c>
      <c r="D19" s="99">
        <v>140.29</v>
      </c>
      <c r="E19" s="247"/>
    </row>
    <row r="20" spans="1:5" ht="16.5" customHeight="1">
      <c r="A20" s="112">
        <v>44785</v>
      </c>
      <c r="B20" s="128" t="s">
        <v>481</v>
      </c>
      <c r="C20" s="128" t="s">
        <v>96</v>
      </c>
      <c r="D20" s="120"/>
      <c r="E20" s="108">
        <v>814.9</v>
      </c>
    </row>
    <row r="21" spans="1:5" ht="16.5" customHeight="1">
      <c r="A21" s="244"/>
      <c r="B21" s="245"/>
      <c r="C21" s="245"/>
      <c r="D21" s="251"/>
      <c r="E21" s="252"/>
    </row>
    <row r="22" spans="1:5" ht="16.5" customHeight="1">
      <c r="A22" s="253"/>
      <c r="B22" s="245"/>
      <c r="C22" s="245"/>
      <c r="D22" s="254"/>
      <c r="E22" s="247"/>
    </row>
    <row r="23" spans="1:5" ht="16.5" customHeight="1">
      <c r="A23" s="253"/>
      <c r="B23" s="245"/>
      <c r="C23" s="245"/>
      <c r="D23" s="254"/>
      <c r="E23" s="247"/>
    </row>
    <row r="24" spans="1:5" ht="16.5" customHeight="1">
      <c r="A24" s="244"/>
      <c r="B24" s="245"/>
      <c r="C24" s="245"/>
      <c r="D24" s="246"/>
      <c r="E24" s="247"/>
    </row>
    <row r="25" spans="1:5" ht="16.5" customHeight="1">
      <c r="A25" s="244"/>
      <c r="B25" s="245"/>
      <c r="C25" s="245"/>
      <c r="D25" s="246"/>
      <c r="E25" s="247"/>
    </row>
    <row r="26" spans="1:5" ht="16.5" customHeight="1">
      <c r="A26" s="244"/>
      <c r="B26" s="245"/>
      <c r="C26" s="248"/>
      <c r="D26" s="246"/>
      <c r="E26" s="247"/>
    </row>
    <row r="27" spans="1:5" ht="16.5" customHeight="1">
      <c r="A27" s="400" t="s">
        <v>68</v>
      </c>
      <c r="B27" s="401"/>
      <c r="C27" s="7"/>
      <c r="D27" s="6">
        <f>SUM(D6:D26)</f>
        <v>11311.75</v>
      </c>
      <c r="E27" s="6">
        <f>SUM(E6:E26)</f>
        <v>814.9</v>
      </c>
    </row>
    <row r="28" spans="1:5" ht="16.5" customHeight="1">
      <c r="A28" s="404" t="s">
        <v>73</v>
      </c>
      <c r="B28" s="405"/>
      <c r="C28" s="8"/>
      <c r="D28" s="402">
        <f>SUM(E27-D27)</f>
        <v>-10496.85</v>
      </c>
      <c r="E28" s="403"/>
    </row>
  </sheetData>
  <sheetProtection/>
  <mergeCells count="4">
    <mergeCell ref="A3:E3"/>
    <mergeCell ref="A27:B27"/>
    <mergeCell ref="A28:B28"/>
    <mergeCell ref="D28:E28"/>
  </mergeCells>
  <printOptions/>
  <pageMargins left="0.787401575" right="0.787401575" top="0.984251969" bottom="0.984251969" header="0.4921259845" footer="0.4921259845"/>
  <pageSetup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3"/>
  <sheetViews>
    <sheetView view="pageBreakPreview" zoomScale="110" zoomScaleSheetLayoutView="110" zoomScalePageLayoutView="0" workbookViewId="0" topLeftCell="A55">
      <selection activeCell="B63" sqref="B63"/>
    </sheetView>
  </sheetViews>
  <sheetFormatPr defaultColWidth="10.57421875" defaultRowHeight="12.75"/>
  <cols>
    <col min="1" max="1" width="10.421875" style="102" bestFit="1" customWidth="1"/>
    <col min="2" max="2" width="47.57421875" style="102" customWidth="1"/>
    <col min="3" max="3" width="18.57421875" style="102" bestFit="1" customWidth="1"/>
    <col min="4" max="5" width="10.57421875" style="103" bestFit="1" customWidth="1"/>
    <col min="6" max="6" width="17.57421875" style="103" bestFit="1" customWidth="1"/>
    <col min="7" max="7" width="4.57421875" style="102" customWidth="1"/>
    <col min="8" max="16384" width="10.57421875" style="102" customWidth="1"/>
  </cols>
  <sheetData>
    <row r="1" ht="8.25" customHeight="1"/>
    <row r="2" spans="1:6" ht="32.25" customHeight="1">
      <c r="A2" s="426" t="s">
        <v>120</v>
      </c>
      <c r="B2" s="427"/>
      <c r="C2" s="427"/>
      <c r="D2" s="427"/>
      <c r="E2" s="427"/>
      <c r="F2" s="427"/>
    </row>
    <row r="3" spans="2:3" ht="13.5" thickBot="1">
      <c r="B3" s="104"/>
      <c r="C3" s="104"/>
    </row>
    <row r="4" spans="1:6" s="107" customFormat="1" ht="18" customHeight="1" thickBot="1">
      <c r="A4" s="105" t="s">
        <v>4</v>
      </c>
      <c r="B4" s="105" t="s">
        <v>5</v>
      </c>
      <c r="C4" s="105" t="s">
        <v>59</v>
      </c>
      <c r="D4" s="106" t="s">
        <v>6</v>
      </c>
      <c r="E4" s="106" t="s">
        <v>7</v>
      </c>
      <c r="F4" s="106" t="s">
        <v>8</v>
      </c>
    </row>
    <row r="5" spans="1:6" ht="12">
      <c r="A5" s="428" t="s">
        <v>103</v>
      </c>
      <c r="B5" s="429"/>
      <c r="C5" s="429"/>
      <c r="D5" s="429"/>
      <c r="E5" s="430"/>
      <c r="F5" s="108">
        <v>0</v>
      </c>
    </row>
    <row r="6" spans="1:6" ht="12">
      <c r="A6" s="188">
        <v>43383</v>
      </c>
      <c r="B6" s="189" t="s">
        <v>178</v>
      </c>
      <c r="C6" s="189" t="s">
        <v>96</v>
      </c>
      <c r="D6" s="190">
        <v>0</v>
      </c>
      <c r="E6" s="190">
        <v>6890</v>
      </c>
      <c r="F6" s="172">
        <f>SUM(F5+E6-D6)</f>
        <v>6890</v>
      </c>
    </row>
    <row r="7" spans="1:6" ht="12">
      <c r="A7" s="255">
        <v>43410</v>
      </c>
      <c r="B7" s="171" t="s">
        <v>101</v>
      </c>
      <c r="C7" s="171" t="s">
        <v>96</v>
      </c>
      <c r="D7" s="190">
        <v>2594.86</v>
      </c>
      <c r="E7" s="256">
        <v>0</v>
      </c>
      <c r="F7" s="172">
        <f aca="true" t="shared" si="0" ref="F7:F54">SUM(F6+E7-D7)</f>
        <v>4295.139999999999</v>
      </c>
    </row>
    <row r="8" spans="1:6" ht="12">
      <c r="A8" s="255">
        <v>43420</v>
      </c>
      <c r="B8" s="171" t="s">
        <v>102</v>
      </c>
      <c r="C8" s="171" t="s">
        <v>96</v>
      </c>
      <c r="D8" s="256">
        <v>49</v>
      </c>
      <c r="E8" s="256">
        <v>0</v>
      </c>
      <c r="F8" s="172">
        <f t="shared" si="0"/>
        <v>4246.139999999999</v>
      </c>
    </row>
    <row r="9" spans="1:10" ht="12">
      <c r="A9" s="255">
        <v>43542</v>
      </c>
      <c r="B9" s="171" t="s">
        <v>104</v>
      </c>
      <c r="C9" s="171" t="s">
        <v>96</v>
      </c>
      <c r="D9" s="190">
        <v>117</v>
      </c>
      <c r="E9" s="256">
        <v>0</v>
      </c>
      <c r="F9" s="172">
        <f t="shared" si="0"/>
        <v>4129.139999999999</v>
      </c>
      <c r="H9" s="288" t="s">
        <v>180</v>
      </c>
      <c r="I9" s="431" t="s">
        <v>121</v>
      </c>
      <c r="J9" s="431"/>
    </row>
    <row r="10" spans="1:10" ht="12">
      <c r="A10" s="255">
        <v>43566</v>
      </c>
      <c r="B10" s="171" t="s">
        <v>105</v>
      </c>
      <c r="C10" s="171" t="s">
        <v>96</v>
      </c>
      <c r="D10" s="256">
        <v>102.9</v>
      </c>
      <c r="E10" s="256">
        <v>0</v>
      </c>
      <c r="F10" s="172">
        <f t="shared" si="0"/>
        <v>4026.2399999999993</v>
      </c>
      <c r="H10" s="289" t="s">
        <v>181</v>
      </c>
      <c r="I10" s="431" t="s">
        <v>122</v>
      </c>
      <c r="J10" s="431"/>
    </row>
    <row r="11" spans="1:10" ht="12">
      <c r="A11" s="255">
        <v>43567</v>
      </c>
      <c r="B11" s="171" t="s">
        <v>106</v>
      </c>
      <c r="C11" s="171" t="s">
        <v>96</v>
      </c>
      <c r="D11" s="256">
        <v>117.05</v>
      </c>
      <c r="E11" s="256">
        <v>0</v>
      </c>
      <c r="F11" s="172">
        <f t="shared" si="0"/>
        <v>3909.189999999999</v>
      </c>
      <c r="H11" s="290" t="s">
        <v>182</v>
      </c>
      <c r="I11" s="432" t="s">
        <v>167</v>
      </c>
      <c r="J11" s="433"/>
    </row>
    <row r="12" spans="1:10" ht="12">
      <c r="A12" s="188">
        <v>43572</v>
      </c>
      <c r="B12" s="189" t="s">
        <v>107</v>
      </c>
      <c r="C12" s="189" t="s">
        <v>96</v>
      </c>
      <c r="D12" s="190">
        <v>6343.2</v>
      </c>
      <c r="E12" s="190">
        <v>0</v>
      </c>
      <c r="F12" s="172">
        <f t="shared" si="0"/>
        <v>-2434.0100000000007</v>
      </c>
      <c r="H12" s="291" t="s">
        <v>183</v>
      </c>
      <c r="I12" s="431" t="s">
        <v>172</v>
      </c>
      <c r="J12" s="431"/>
    </row>
    <row r="13" spans="1:6" ht="12">
      <c r="A13" s="255">
        <v>43584</v>
      </c>
      <c r="B13" s="171" t="s">
        <v>108</v>
      </c>
      <c r="C13" s="171" t="s">
        <v>96</v>
      </c>
      <c r="D13" s="256">
        <v>66.65</v>
      </c>
      <c r="E13" s="256">
        <v>0</v>
      </c>
      <c r="F13" s="172">
        <f t="shared" si="0"/>
        <v>-2500.6600000000008</v>
      </c>
    </row>
    <row r="14" spans="1:6" ht="12">
      <c r="A14" s="255">
        <v>43584</v>
      </c>
      <c r="B14" s="171" t="s">
        <v>105</v>
      </c>
      <c r="C14" s="171" t="s">
        <v>96</v>
      </c>
      <c r="D14" s="256">
        <v>81.7</v>
      </c>
      <c r="E14" s="256">
        <v>0</v>
      </c>
      <c r="F14" s="172">
        <f t="shared" si="0"/>
        <v>-2582.3600000000006</v>
      </c>
    </row>
    <row r="15" spans="1:6" ht="12">
      <c r="A15" s="255">
        <v>43598</v>
      </c>
      <c r="B15" s="171" t="s">
        <v>109</v>
      </c>
      <c r="C15" s="171" t="s">
        <v>96</v>
      </c>
      <c r="D15" s="256">
        <v>41.4</v>
      </c>
      <c r="E15" s="256">
        <v>0</v>
      </c>
      <c r="F15" s="172">
        <f t="shared" si="0"/>
        <v>-2623.7600000000007</v>
      </c>
    </row>
    <row r="16" spans="1:6" ht="12">
      <c r="A16" s="255">
        <v>43598</v>
      </c>
      <c r="B16" s="171" t="s">
        <v>110</v>
      </c>
      <c r="C16" s="171" t="s">
        <v>96</v>
      </c>
      <c r="D16" s="256">
        <v>25</v>
      </c>
      <c r="E16" s="256">
        <v>0</v>
      </c>
      <c r="F16" s="172">
        <f t="shared" si="0"/>
        <v>-2648.7600000000007</v>
      </c>
    </row>
    <row r="17" spans="1:6" ht="12">
      <c r="A17" s="255">
        <v>43598</v>
      </c>
      <c r="B17" s="171" t="s">
        <v>111</v>
      </c>
      <c r="C17" s="171" t="s">
        <v>96</v>
      </c>
      <c r="D17" s="256">
        <v>94.5</v>
      </c>
      <c r="E17" s="256">
        <v>0</v>
      </c>
      <c r="F17" s="172">
        <f t="shared" si="0"/>
        <v>-2743.2600000000007</v>
      </c>
    </row>
    <row r="18" spans="1:6" ht="12">
      <c r="A18" s="255">
        <v>43598</v>
      </c>
      <c r="B18" s="171" t="s">
        <v>111</v>
      </c>
      <c r="C18" s="171" t="s">
        <v>96</v>
      </c>
      <c r="D18" s="190">
        <v>74</v>
      </c>
      <c r="E18" s="190">
        <v>0</v>
      </c>
      <c r="F18" s="172">
        <f t="shared" si="0"/>
        <v>-2817.2600000000007</v>
      </c>
    </row>
    <row r="19" spans="1:6" ht="12">
      <c r="A19" s="255">
        <v>43598</v>
      </c>
      <c r="B19" s="171" t="s">
        <v>111</v>
      </c>
      <c r="C19" s="171" t="s">
        <v>96</v>
      </c>
      <c r="D19" s="256">
        <v>31.5</v>
      </c>
      <c r="E19" s="256">
        <v>0</v>
      </c>
      <c r="F19" s="172">
        <f t="shared" si="0"/>
        <v>-2848.7600000000007</v>
      </c>
    </row>
    <row r="20" spans="1:6" ht="12">
      <c r="A20" s="255">
        <v>43612</v>
      </c>
      <c r="B20" s="171" t="s">
        <v>112</v>
      </c>
      <c r="C20" s="171" t="s">
        <v>96</v>
      </c>
      <c r="D20" s="256">
        <v>70.5</v>
      </c>
      <c r="E20" s="256">
        <v>0</v>
      </c>
      <c r="F20" s="172">
        <f t="shared" si="0"/>
        <v>-2919.2600000000007</v>
      </c>
    </row>
    <row r="21" spans="1:6" ht="12">
      <c r="A21" s="255">
        <v>43670</v>
      </c>
      <c r="B21" s="171" t="s">
        <v>179</v>
      </c>
      <c r="C21" s="171" t="s">
        <v>96</v>
      </c>
      <c r="D21" s="256">
        <v>0</v>
      </c>
      <c r="E21" s="190">
        <v>2919.26</v>
      </c>
      <c r="F21" s="172">
        <f t="shared" si="0"/>
        <v>-4.547473508864641E-13</v>
      </c>
    </row>
    <row r="22" spans="1:6" ht="8.25" customHeight="1">
      <c r="A22" s="260"/>
      <c r="B22" s="245"/>
      <c r="C22" s="245"/>
      <c r="D22" s="261"/>
      <c r="E22" s="249"/>
      <c r="F22" s="247"/>
    </row>
    <row r="23" spans="1:6" ht="12">
      <c r="A23" s="257">
        <v>43670</v>
      </c>
      <c r="B23" s="192" t="s">
        <v>175</v>
      </c>
      <c r="C23" s="192" t="s">
        <v>96</v>
      </c>
      <c r="D23" s="258">
        <v>0</v>
      </c>
      <c r="E23" s="258">
        <v>6890</v>
      </c>
      <c r="F23" s="193">
        <f>SUM(F21+E23-D23)</f>
        <v>6890</v>
      </c>
    </row>
    <row r="24" spans="1:6" ht="12">
      <c r="A24" s="257">
        <v>43710</v>
      </c>
      <c r="B24" s="192" t="s">
        <v>113</v>
      </c>
      <c r="C24" s="192" t="s">
        <v>96</v>
      </c>
      <c r="D24" s="259">
        <v>42.7</v>
      </c>
      <c r="E24" s="258">
        <v>0</v>
      </c>
      <c r="F24" s="193">
        <f t="shared" si="0"/>
        <v>6847.3</v>
      </c>
    </row>
    <row r="25" spans="1:6" ht="12">
      <c r="A25" s="257">
        <v>43710</v>
      </c>
      <c r="B25" s="192" t="s">
        <v>114</v>
      </c>
      <c r="C25" s="192" t="s">
        <v>96</v>
      </c>
      <c r="D25" s="259">
        <v>10.5</v>
      </c>
      <c r="E25" s="258">
        <v>0</v>
      </c>
      <c r="F25" s="193">
        <f t="shared" si="0"/>
        <v>6836.8</v>
      </c>
    </row>
    <row r="26" spans="1:6" ht="12">
      <c r="A26" s="257">
        <v>43725</v>
      </c>
      <c r="B26" s="192" t="s">
        <v>115</v>
      </c>
      <c r="C26" s="192" t="s">
        <v>96</v>
      </c>
      <c r="D26" s="259">
        <v>55.45</v>
      </c>
      <c r="E26" s="258">
        <v>0</v>
      </c>
      <c r="F26" s="193">
        <f t="shared" si="0"/>
        <v>6781.35</v>
      </c>
    </row>
    <row r="27" spans="1:6" ht="12">
      <c r="A27" s="257">
        <v>43725</v>
      </c>
      <c r="B27" s="192" t="s">
        <v>116</v>
      </c>
      <c r="C27" s="192" t="s">
        <v>96</v>
      </c>
      <c r="D27" s="259">
        <v>132</v>
      </c>
      <c r="E27" s="258">
        <v>0</v>
      </c>
      <c r="F27" s="193">
        <f t="shared" si="0"/>
        <v>6649.35</v>
      </c>
    </row>
    <row r="28" spans="1:6" ht="12">
      <c r="A28" s="257">
        <v>43752</v>
      </c>
      <c r="B28" s="192" t="s">
        <v>117</v>
      </c>
      <c r="C28" s="192" t="s">
        <v>96</v>
      </c>
      <c r="D28" s="259">
        <v>123.7</v>
      </c>
      <c r="E28" s="258">
        <v>0</v>
      </c>
      <c r="F28" s="193">
        <f t="shared" si="0"/>
        <v>6525.650000000001</v>
      </c>
    </row>
    <row r="29" spans="1:6" ht="12">
      <c r="A29" s="257">
        <v>43774</v>
      </c>
      <c r="B29" s="192" t="s">
        <v>118</v>
      </c>
      <c r="C29" s="192" t="s">
        <v>96</v>
      </c>
      <c r="D29" s="259">
        <v>80.5</v>
      </c>
      <c r="E29" s="258">
        <v>0</v>
      </c>
      <c r="F29" s="193">
        <f t="shared" si="0"/>
        <v>6445.150000000001</v>
      </c>
    </row>
    <row r="30" spans="1:6" ht="12">
      <c r="A30" s="257">
        <v>43796</v>
      </c>
      <c r="B30" s="192" t="s">
        <v>119</v>
      </c>
      <c r="C30" s="196" t="s">
        <v>96</v>
      </c>
      <c r="D30" s="259">
        <v>49</v>
      </c>
      <c r="E30" s="258">
        <v>0</v>
      </c>
      <c r="F30" s="193">
        <f t="shared" si="0"/>
        <v>6396.150000000001</v>
      </c>
    </row>
    <row r="31" spans="1:6" ht="12">
      <c r="A31" s="257">
        <v>44036</v>
      </c>
      <c r="B31" s="192" t="s">
        <v>156</v>
      </c>
      <c r="C31" s="192" t="s">
        <v>123</v>
      </c>
      <c r="D31" s="259">
        <v>103.9</v>
      </c>
      <c r="E31" s="259">
        <v>0</v>
      </c>
      <c r="F31" s="193">
        <f t="shared" si="0"/>
        <v>6292.250000000001</v>
      </c>
    </row>
    <row r="32" spans="1:6" ht="12">
      <c r="A32" s="257">
        <v>44042</v>
      </c>
      <c r="B32" s="192" t="s">
        <v>158</v>
      </c>
      <c r="C32" s="192" t="s">
        <v>123</v>
      </c>
      <c r="D32" s="259">
        <v>19</v>
      </c>
      <c r="E32" s="258">
        <v>0</v>
      </c>
      <c r="F32" s="193">
        <f t="shared" si="0"/>
        <v>6273.250000000001</v>
      </c>
    </row>
    <row r="33" spans="1:6" ht="12">
      <c r="A33" s="257">
        <v>44042</v>
      </c>
      <c r="B33" s="192" t="s">
        <v>159</v>
      </c>
      <c r="C33" s="192" t="s">
        <v>123</v>
      </c>
      <c r="D33" s="258">
        <v>80</v>
      </c>
      <c r="E33" s="258">
        <v>0</v>
      </c>
      <c r="F33" s="193">
        <f t="shared" si="0"/>
        <v>6193.250000000001</v>
      </c>
    </row>
    <row r="34" spans="1:6" ht="12">
      <c r="A34" s="257">
        <v>44048</v>
      </c>
      <c r="B34" s="192" t="s">
        <v>157</v>
      </c>
      <c r="C34" s="192" t="s">
        <v>123</v>
      </c>
      <c r="D34" s="258">
        <v>101.5</v>
      </c>
      <c r="E34" s="258">
        <v>0</v>
      </c>
      <c r="F34" s="193">
        <f t="shared" si="0"/>
        <v>6091.750000000001</v>
      </c>
    </row>
    <row r="35" spans="1:6" ht="12">
      <c r="A35" s="257">
        <v>44069</v>
      </c>
      <c r="B35" s="192" t="s">
        <v>162</v>
      </c>
      <c r="C35" s="192" t="s">
        <v>123</v>
      </c>
      <c r="D35" s="259">
        <v>7025.04</v>
      </c>
      <c r="E35" s="258">
        <v>0</v>
      </c>
      <c r="F35" s="193">
        <f t="shared" si="0"/>
        <v>-933.289999999999</v>
      </c>
    </row>
    <row r="36" spans="1:6" ht="12">
      <c r="A36" s="195">
        <v>44090</v>
      </c>
      <c r="B36" s="286" t="s">
        <v>163</v>
      </c>
      <c r="C36" s="257" t="s">
        <v>96</v>
      </c>
      <c r="D36" s="194">
        <v>73.35</v>
      </c>
      <c r="E36" s="259">
        <v>0</v>
      </c>
      <c r="F36" s="193">
        <f t="shared" si="0"/>
        <v>-1006.6399999999991</v>
      </c>
    </row>
    <row r="37" spans="1:6" ht="12">
      <c r="A37" s="191">
        <v>44090</v>
      </c>
      <c r="B37" s="192" t="s">
        <v>164</v>
      </c>
      <c r="C37" s="192" t="s">
        <v>96</v>
      </c>
      <c r="D37" s="259">
        <v>127.9</v>
      </c>
      <c r="E37" s="259">
        <v>0</v>
      </c>
      <c r="F37" s="193">
        <f t="shared" si="0"/>
        <v>-1134.539999999999</v>
      </c>
    </row>
    <row r="38" spans="1:6" ht="12">
      <c r="A38" s="195">
        <v>44090</v>
      </c>
      <c r="B38" s="286" t="s">
        <v>165</v>
      </c>
      <c r="C38" s="192" t="s">
        <v>96</v>
      </c>
      <c r="D38" s="194">
        <v>24</v>
      </c>
      <c r="E38" s="193">
        <v>0</v>
      </c>
      <c r="F38" s="193">
        <f t="shared" si="0"/>
        <v>-1158.539999999999</v>
      </c>
    </row>
    <row r="39" spans="1:6" ht="12">
      <c r="A39" s="191">
        <v>44090</v>
      </c>
      <c r="B39" s="192" t="s">
        <v>166</v>
      </c>
      <c r="C39" s="192" t="s">
        <v>96</v>
      </c>
      <c r="D39" s="194">
        <v>495</v>
      </c>
      <c r="E39" s="193">
        <v>0</v>
      </c>
      <c r="F39" s="193">
        <f t="shared" si="0"/>
        <v>-1653.539999999999</v>
      </c>
    </row>
    <row r="40" spans="1:6" ht="12">
      <c r="A40" s="191">
        <v>44167</v>
      </c>
      <c r="B40" s="192" t="s">
        <v>168</v>
      </c>
      <c r="C40" s="192" t="s">
        <v>96</v>
      </c>
      <c r="D40" s="194">
        <v>0</v>
      </c>
      <c r="E40" s="193">
        <v>1653.54</v>
      </c>
      <c r="F40" s="193">
        <f t="shared" si="0"/>
        <v>9.094947017729282E-13</v>
      </c>
    </row>
    <row r="41" spans="1:6" ht="12">
      <c r="A41" s="109"/>
      <c r="B41" s="128"/>
      <c r="C41" s="128"/>
      <c r="D41" s="111"/>
      <c r="E41" s="81"/>
      <c r="F41" s="108"/>
    </row>
    <row r="42" spans="1:6" ht="12">
      <c r="A42" s="282">
        <v>44088</v>
      </c>
      <c r="B42" s="283" t="s">
        <v>176</v>
      </c>
      <c r="C42" s="283" t="s">
        <v>96</v>
      </c>
      <c r="D42" s="284">
        <v>0</v>
      </c>
      <c r="E42" s="284">
        <v>6890</v>
      </c>
      <c r="F42" s="285">
        <f t="shared" si="0"/>
        <v>6890</v>
      </c>
    </row>
    <row r="43" spans="1:6" ht="12">
      <c r="A43" s="282">
        <v>44173</v>
      </c>
      <c r="B43" s="283" t="s">
        <v>169</v>
      </c>
      <c r="C43" s="283" t="s">
        <v>96</v>
      </c>
      <c r="D43" s="284">
        <v>49.35</v>
      </c>
      <c r="E43" s="284"/>
      <c r="F43" s="285">
        <f t="shared" si="0"/>
        <v>6840.65</v>
      </c>
    </row>
    <row r="44" spans="1:6" ht="12">
      <c r="A44" s="282">
        <v>44328</v>
      </c>
      <c r="B44" s="283" t="s">
        <v>170</v>
      </c>
      <c r="C44" s="283" t="s">
        <v>96</v>
      </c>
      <c r="D44" s="284">
        <v>3132</v>
      </c>
      <c r="E44" s="285"/>
      <c r="F44" s="285">
        <f t="shared" si="0"/>
        <v>3708.6499999999996</v>
      </c>
    </row>
    <row r="45" spans="1:6" ht="12">
      <c r="A45" s="282">
        <v>44347</v>
      </c>
      <c r="B45" s="283" t="s">
        <v>171</v>
      </c>
      <c r="C45" s="283" t="s">
        <v>96</v>
      </c>
      <c r="D45" s="284">
        <v>101.8</v>
      </c>
      <c r="E45" s="284"/>
      <c r="F45" s="285">
        <f t="shared" si="0"/>
        <v>3606.8499999999995</v>
      </c>
    </row>
    <row r="46" spans="1:6" ht="12">
      <c r="A46" s="304">
        <v>44641</v>
      </c>
      <c r="B46" s="283" t="s">
        <v>387</v>
      </c>
      <c r="C46" s="283" t="s">
        <v>96</v>
      </c>
      <c r="D46" s="305">
        <v>3606.85</v>
      </c>
      <c r="E46" s="284"/>
      <c r="F46" s="285">
        <f t="shared" si="0"/>
        <v>-4.547473508864641E-13</v>
      </c>
    </row>
    <row r="47" spans="1:6" ht="12">
      <c r="A47" s="282"/>
      <c r="B47" s="283"/>
      <c r="C47" s="283"/>
      <c r="D47" s="284"/>
      <c r="E47" s="284"/>
      <c r="F47" s="285">
        <f t="shared" si="0"/>
        <v>-4.547473508864641E-13</v>
      </c>
    </row>
    <row r="48" spans="1:6" ht="12">
      <c r="A48" s="282"/>
      <c r="B48" s="283"/>
      <c r="C48" s="283"/>
      <c r="D48" s="284"/>
      <c r="E48" s="284"/>
      <c r="F48" s="285">
        <f t="shared" si="0"/>
        <v>-4.547473508864641E-13</v>
      </c>
    </row>
    <row r="49" spans="1:6" ht="12">
      <c r="A49" s="282"/>
      <c r="B49" s="283"/>
      <c r="C49" s="283"/>
      <c r="D49" s="284"/>
      <c r="E49" s="284"/>
      <c r="F49" s="285">
        <f t="shared" si="0"/>
        <v>-4.547473508864641E-13</v>
      </c>
    </row>
    <row r="50" spans="1:6" ht="12">
      <c r="A50" s="282"/>
      <c r="B50" s="283"/>
      <c r="C50" s="283"/>
      <c r="D50" s="284"/>
      <c r="E50" s="285"/>
      <c r="F50" s="285">
        <f t="shared" si="0"/>
        <v>-4.547473508864641E-13</v>
      </c>
    </row>
    <row r="51" spans="1:6" ht="12">
      <c r="A51" s="282"/>
      <c r="B51" s="283"/>
      <c r="C51" s="283"/>
      <c r="D51" s="284"/>
      <c r="E51" s="285"/>
      <c r="F51" s="285">
        <f t="shared" si="0"/>
        <v>-4.547473508864641E-13</v>
      </c>
    </row>
    <row r="52" spans="1:6" ht="12">
      <c r="A52" s="282"/>
      <c r="B52" s="283"/>
      <c r="C52" s="283"/>
      <c r="D52" s="284"/>
      <c r="E52" s="285"/>
      <c r="F52" s="285">
        <f t="shared" si="0"/>
        <v>-4.547473508864641E-13</v>
      </c>
    </row>
    <row r="53" spans="1:6" ht="12">
      <c r="A53" s="282"/>
      <c r="B53" s="283"/>
      <c r="C53" s="283"/>
      <c r="D53" s="284"/>
      <c r="E53" s="284"/>
      <c r="F53" s="285">
        <f t="shared" si="0"/>
        <v>-4.547473508864641E-13</v>
      </c>
    </row>
    <row r="54" spans="1:6" ht="12">
      <c r="A54" s="282"/>
      <c r="B54" s="283"/>
      <c r="C54" s="283"/>
      <c r="D54" s="284"/>
      <c r="E54" s="284"/>
      <c r="F54" s="285">
        <f t="shared" si="0"/>
        <v>-4.547473508864641E-13</v>
      </c>
    </row>
    <row r="56" spans="1:6" ht="12">
      <c r="A56" s="311">
        <v>44431</v>
      </c>
      <c r="B56" s="309" t="s">
        <v>177</v>
      </c>
      <c r="C56" s="309" t="s">
        <v>96</v>
      </c>
      <c r="D56" s="312">
        <v>0</v>
      </c>
      <c r="E56" s="312">
        <v>6890</v>
      </c>
      <c r="F56" s="313">
        <f aca="true" t="shared" si="1" ref="F56:F70">SUM(F55+E56-D56)</f>
        <v>6890</v>
      </c>
    </row>
    <row r="57" spans="1:6" ht="12">
      <c r="A57" s="311">
        <v>44462</v>
      </c>
      <c r="B57" s="309" t="s">
        <v>210</v>
      </c>
      <c r="C57" s="309" t="s">
        <v>96</v>
      </c>
      <c r="D57" s="312">
        <v>112.1</v>
      </c>
      <c r="E57" s="312"/>
      <c r="F57" s="313">
        <f t="shared" si="1"/>
        <v>6777.9</v>
      </c>
    </row>
    <row r="58" spans="1:6" ht="12">
      <c r="A58" s="311">
        <v>44462</v>
      </c>
      <c r="B58" s="309" t="s">
        <v>211</v>
      </c>
      <c r="C58" s="309" t="s">
        <v>96</v>
      </c>
      <c r="D58" s="312">
        <v>82</v>
      </c>
      <c r="E58" s="313"/>
      <c r="F58" s="313">
        <f t="shared" si="1"/>
        <v>6695.9</v>
      </c>
    </row>
    <row r="59" spans="1:6" ht="12">
      <c r="A59" s="311">
        <v>44505</v>
      </c>
      <c r="B59" s="309" t="s">
        <v>243</v>
      </c>
      <c r="C59" s="309" t="s">
        <v>96</v>
      </c>
      <c r="D59" s="312">
        <v>61.8</v>
      </c>
      <c r="E59" s="312"/>
      <c r="F59" s="313">
        <f t="shared" si="1"/>
        <v>6634.099999999999</v>
      </c>
    </row>
    <row r="60" spans="1:6" ht="12">
      <c r="A60" s="311">
        <v>44505</v>
      </c>
      <c r="B60" s="309" t="s">
        <v>244</v>
      </c>
      <c r="C60" s="309" t="s">
        <v>96</v>
      </c>
      <c r="D60" s="312">
        <v>92.4</v>
      </c>
      <c r="E60" s="312"/>
      <c r="F60" s="313">
        <f t="shared" si="1"/>
        <v>6541.7</v>
      </c>
    </row>
    <row r="61" spans="1:6" ht="12">
      <c r="A61" s="311">
        <v>44505</v>
      </c>
      <c r="B61" s="309" t="s">
        <v>245</v>
      </c>
      <c r="C61" s="309" t="s">
        <v>96</v>
      </c>
      <c r="D61" s="312">
        <v>276.8</v>
      </c>
      <c r="E61" s="312"/>
      <c r="F61" s="313">
        <f t="shared" si="1"/>
        <v>6264.9</v>
      </c>
    </row>
    <row r="62" spans="1:6" ht="12">
      <c r="A62" s="311">
        <v>44522</v>
      </c>
      <c r="B62" s="309" t="s">
        <v>251</v>
      </c>
      <c r="C62" s="309" t="s">
        <v>96</v>
      </c>
      <c r="D62" s="312">
        <v>49</v>
      </c>
      <c r="E62" s="312"/>
      <c r="F62" s="313">
        <f t="shared" si="1"/>
        <v>6215.9</v>
      </c>
    </row>
    <row r="63" spans="1:6" ht="12">
      <c r="A63" s="311">
        <v>44530</v>
      </c>
      <c r="B63" s="309" t="s">
        <v>264</v>
      </c>
      <c r="C63" s="309" t="s">
        <v>96</v>
      </c>
      <c r="D63" s="312">
        <v>49</v>
      </c>
      <c r="E63" s="312"/>
      <c r="F63" s="313">
        <f t="shared" si="1"/>
        <v>6166.9</v>
      </c>
    </row>
    <row r="64" spans="1:6" ht="12">
      <c r="A64" s="311">
        <v>44540</v>
      </c>
      <c r="B64" s="309" t="s">
        <v>377</v>
      </c>
      <c r="C64" s="309" t="s">
        <v>96</v>
      </c>
      <c r="D64" s="312">
        <v>49</v>
      </c>
      <c r="E64" s="313"/>
      <c r="F64" s="313">
        <f t="shared" si="1"/>
        <v>6117.9</v>
      </c>
    </row>
    <row r="65" spans="1:6" ht="12">
      <c r="A65" s="308">
        <v>44655</v>
      </c>
      <c r="B65" s="309" t="s">
        <v>376</v>
      </c>
      <c r="C65" s="309" t="s">
        <v>123</v>
      </c>
      <c r="D65" s="310">
        <v>2601</v>
      </c>
      <c r="E65" s="313"/>
      <c r="F65" s="313">
        <f t="shared" si="1"/>
        <v>3516.8999999999996</v>
      </c>
    </row>
    <row r="66" spans="1:6" ht="12">
      <c r="A66" s="308">
        <v>44669</v>
      </c>
      <c r="B66" s="309" t="s">
        <v>384</v>
      </c>
      <c r="C66" s="309" t="s">
        <v>96</v>
      </c>
      <c r="D66" s="310">
        <v>474.51</v>
      </c>
      <c r="E66" s="313"/>
      <c r="F66" s="313">
        <f t="shared" si="1"/>
        <v>3042.3899999999994</v>
      </c>
    </row>
    <row r="67" spans="1:6" ht="12">
      <c r="A67" s="308">
        <v>44679</v>
      </c>
      <c r="B67" s="309" t="s">
        <v>390</v>
      </c>
      <c r="C67" s="309" t="s">
        <v>96</v>
      </c>
      <c r="D67" s="310">
        <v>1116</v>
      </c>
      <c r="E67" s="312"/>
      <c r="F67" s="313">
        <f t="shared" si="1"/>
        <v>1926.3899999999994</v>
      </c>
    </row>
    <row r="68" spans="1:10" ht="12">
      <c r="A68" s="314">
        <v>44720</v>
      </c>
      <c r="B68" s="315" t="s">
        <v>416</v>
      </c>
      <c r="C68" s="315" t="s">
        <v>123</v>
      </c>
      <c r="D68" s="316">
        <v>2601</v>
      </c>
      <c r="E68" s="317"/>
      <c r="F68" s="318">
        <f t="shared" si="1"/>
        <v>-674.6100000000006</v>
      </c>
      <c r="G68" s="319"/>
      <c r="H68" s="319"/>
      <c r="I68" s="319"/>
      <c r="J68" s="319"/>
    </row>
    <row r="69" spans="1:10" ht="12">
      <c r="A69" s="314">
        <v>44783</v>
      </c>
      <c r="B69" s="309" t="s">
        <v>492</v>
      </c>
      <c r="C69" s="320" t="s">
        <v>96</v>
      </c>
      <c r="D69" s="321">
        <v>140.29</v>
      </c>
      <c r="E69" s="317"/>
      <c r="F69" s="313">
        <f t="shared" si="1"/>
        <v>-814.9000000000005</v>
      </c>
      <c r="G69" s="319"/>
      <c r="H69" s="319"/>
      <c r="I69" s="319"/>
      <c r="J69" s="319"/>
    </row>
    <row r="70" spans="1:10" ht="12">
      <c r="A70" s="314">
        <v>44785</v>
      </c>
      <c r="B70" s="315" t="s">
        <v>481</v>
      </c>
      <c r="C70" s="315" t="s">
        <v>96</v>
      </c>
      <c r="D70" s="316"/>
      <c r="E70" s="317">
        <v>814.9</v>
      </c>
      <c r="F70" s="313">
        <f t="shared" si="1"/>
        <v>-5.684341886080801E-13</v>
      </c>
      <c r="G70" s="319"/>
      <c r="H70" s="319"/>
      <c r="I70" s="319"/>
      <c r="J70" s="319"/>
    </row>
    <row r="71" spans="1:10" ht="12">
      <c r="A71" s="314"/>
      <c r="B71" s="309"/>
      <c r="C71" s="320"/>
      <c r="D71" s="321"/>
      <c r="E71" s="321"/>
      <c r="F71" s="313"/>
      <c r="G71" s="319"/>
      <c r="H71" s="319"/>
      <c r="I71" s="319"/>
      <c r="J71" s="319"/>
    </row>
    <row r="72" spans="1:10" ht="12">
      <c r="A72" s="320"/>
      <c r="B72" s="320"/>
      <c r="C72" s="320"/>
      <c r="D72" s="321"/>
      <c r="E72" s="321"/>
      <c r="F72" s="318"/>
      <c r="G72" s="319"/>
      <c r="H72" s="319"/>
      <c r="I72" s="319"/>
      <c r="J72" s="319"/>
    </row>
    <row r="73" spans="1:10" ht="12">
      <c r="A73" s="320"/>
      <c r="B73" s="320"/>
      <c r="C73" s="320"/>
      <c r="D73" s="321"/>
      <c r="E73" s="321"/>
      <c r="F73" s="313"/>
      <c r="G73" s="319"/>
      <c r="H73" s="319"/>
      <c r="I73" s="319"/>
      <c r="J73" s="319"/>
    </row>
  </sheetData>
  <sheetProtection/>
  <mergeCells count="6">
    <mergeCell ref="A2:F2"/>
    <mergeCell ref="A5:E5"/>
    <mergeCell ref="I9:J9"/>
    <mergeCell ref="I10:J10"/>
    <mergeCell ref="I11:J11"/>
    <mergeCell ref="I12:J12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74"/>
  <sheetViews>
    <sheetView view="pageBreakPreview" zoomScaleSheetLayoutView="100" zoomScalePageLayoutView="0" workbookViewId="0" topLeftCell="A88">
      <selection activeCell="K108" sqref="K108"/>
    </sheetView>
  </sheetViews>
  <sheetFormatPr defaultColWidth="10.57421875" defaultRowHeight="12.75"/>
  <cols>
    <col min="1" max="1" width="10.421875" style="70" customWidth="1"/>
    <col min="2" max="2" width="50.7109375" style="70" customWidth="1"/>
    <col min="3" max="3" width="15.57421875" style="70" bestFit="1" customWidth="1"/>
    <col min="4" max="4" width="14.140625" style="70" customWidth="1"/>
    <col min="5" max="5" width="10.57421875" style="70" bestFit="1" customWidth="1"/>
    <col min="6" max="16384" width="10.57421875" style="70" customWidth="1"/>
  </cols>
  <sheetData>
    <row r="2" ht="7.5" customHeight="1"/>
    <row r="3" spans="1:5" ht="31.5" customHeight="1">
      <c r="A3" s="436" t="s">
        <v>58</v>
      </c>
      <c r="B3" s="437"/>
      <c r="C3" s="437"/>
      <c r="D3" s="437"/>
      <c r="E3" s="437"/>
    </row>
    <row r="4" ht="12.75" thickBot="1"/>
    <row r="5" spans="1:5" ht="16.5" customHeight="1" thickBot="1">
      <c r="A5" s="71" t="s">
        <v>0</v>
      </c>
      <c r="B5" s="71" t="s">
        <v>1</v>
      </c>
      <c r="C5" s="72" t="s">
        <v>55</v>
      </c>
      <c r="D5" s="73" t="s">
        <v>3</v>
      </c>
      <c r="E5" s="74" t="s">
        <v>2</v>
      </c>
    </row>
    <row r="6" spans="1:5" ht="16.5" customHeight="1">
      <c r="A6" s="406" t="s">
        <v>124</v>
      </c>
      <c r="B6" s="441"/>
      <c r="C6" s="441"/>
      <c r="D6" s="75">
        <f>SUM(D7:D12)</f>
        <v>495.2</v>
      </c>
      <c r="E6" s="75">
        <f>SUM(E7:E12)</f>
        <v>495.2</v>
      </c>
    </row>
    <row r="7" spans="1:5" ht="16.5" customHeight="1">
      <c r="A7" s="109">
        <v>44517</v>
      </c>
      <c r="B7" s="128" t="s">
        <v>423</v>
      </c>
      <c r="C7" s="128" t="s">
        <v>96</v>
      </c>
      <c r="D7" s="111">
        <v>40</v>
      </c>
      <c r="E7" s="108"/>
    </row>
    <row r="8" spans="1:5" ht="16.5" customHeight="1">
      <c r="A8" s="287">
        <v>44522</v>
      </c>
      <c r="B8" s="174" t="s">
        <v>253</v>
      </c>
      <c r="C8" s="128" t="s">
        <v>205</v>
      </c>
      <c r="D8" s="120"/>
      <c r="E8" s="120">
        <v>40</v>
      </c>
    </row>
    <row r="9" spans="1:5" ht="16.5" customHeight="1">
      <c r="A9" s="112">
        <v>44722</v>
      </c>
      <c r="B9" s="128" t="s">
        <v>424</v>
      </c>
      <c r="C9" s="128" t="s">
        <v>96</v>
      </c>
      <c r="D9" s="111">
        <v>455.2</v>
      </c>
      <c r="E9" s="108"/>
    </row>
    <row r="10" spans="1:5" ht="16.5" customHeight="1">
      <c r="A10" s="112">
        <v>44753</v>
      </c>
      <c r="B10" s="129" t="s">
        <v>473</v>
      </c>
      <c r="C10" s="129" t="s">
        <v>123</v>
      </c>
      <c r="D10" s="111"/>
      <c r="E10" s="108">
        <v>455.2</v>
      </c>
    </row>
    <row r="11" spans="1:5" ht="16.5" customHeight="1">
      <c r="A11" s="79"/>
      <c r="B11" s="1"/>
      <c r="C11" s="1"/>
      <c r="D11" s="78"/>
      <c r="E11" s="78"/>
    </row>
    <row r="12" spans="1:5" ht="16.5" customHeight="1">
      <c r="A12" s="79"/>
      <c r="B12" s="128"/>
      <c r="C12" s="128"/>
      <c r="D12" s="78"/>
      <c r="E12" s="78"/>
    </row>
    <row r="13" spans="1:5" ht="16.5" customHeight="1">
      <c r="A13" s="409" t="s">
        <v>125</v>
      </c>
      <c r="B13" s="438"/>
      <c r="C13" s="439"/>
      <c r="D13" s="80">
        <f>SUM(D14:D20)</f>
        <v>65.8</v>
      </c>
      <c r="E13" s="80">
        <f>SUM(E14:E20)</f>
        <v>0</v>
      </c>
    </row>
    <row r="14" spans="1:5" ht="16.5" customHeight="1">
      <c r="A14" s="109">
        <v>44677</v>
      </c>
      <c r="B14" s="128" t="s">
        <v>447</v>
      </c>
      <c r="C14" s="128" t="s">
        <v>96</v>
      </c>
      <c r="D14" s="111">
        <v>65.8</v>
      </c>
      <c r="E14" s="108"/>
    </row>
    <row r="15" spans="1:5" ht="16.5" customHeight="1">
      <c r="A15" s="109"/>
      <c r="B15" s="128"/>
      <c r="C15" s="128"/>
      <c r="D15" s="111"/>
      <c r="E15" s="108"/>
    </row>
    <row r="16" spans="1:5" ht="16.5" customHeight="1">
      <c r="A16" s="109"/>
      <c r="B16" s="128"/>
      <c r="C16" s="128"/>
      <c r="D16" s="111"/>
      <c r="E16" s="108"/>
    </row>
    <row r="17" spans="1:5" ht="16.5" customHeight="1">
      <c r="A17" s="109"/>
      <c r="B17" s="128"/>
      <c r="C17" s="128"/>
      <c r="D17" s="108"/>
      <c r="E17" s="78"/>
    </row>
    <row r="18" spans="1:5" ht="16.5" customHeight="1">
      <c r="A18" s="113"/>
      <c r="B18" s="129"/>
      <c r="C18" s="129"/>
      <c r="D18" s="170"/>
      <c r="E18" s="78"/>
    </row>
    <row r="19" spans="1:5" ht="16.5" customHeight="1">
      <c r="A19" s="113"/>
      <c r="B19" s="129"/>
      <c r="C19" s="129"/>
      <c r="D19" s="170"/>
      <c r="E19" s="78"/>
    </row>
    <row r="20" spans="1:5" ht="16.5" customHeight="1">
      <c r="A20" s="113"/>
      <c r="B20" s="129"/>
      <c r="C20" s="129"/>
      <c r="D20" s="170"/>
      <c r="E20" s="78"/>
    </row>
    <row r="21" spans="1:5" ht="16.5" customHeight="1">
      <c r="A21" s="278" t="s">
        <v>126</v>
      </c>
      <c r="B21" s="82"/>
      <c r="C21" s="82"/>
      <c r="D21" s="80">
        <f>SUM(D22:D25)</f>
        <v>99.96</v>
      </c>
      <c r="E21" s="80">
        <f>SUM(E22:E25)</f>
        <v>0</v>
      </c>
    </row>
    <row r="22" spans="1:5" ht="16.5" customHeight="1">
      <c r="A22" s="167" t="s">
        <v>445</v>
      </c>
      <c r="B22" s="128" t="s">
        <v>446</v>
      </c>
      <c r="C22" s="128"/>
      <c r="D22" s="108">
        <v>99.96</v>
      </c>
      <c r="E22" s="108"/>
    </row>
    <row r="23" spans="1:5" ht="16.5" customHeight="1">
      <c r="A23" s="112"/>
      <c r="B23" s="128"/>
      <c r="C23" s="128"/>
      <c r="D23" s="108"/>
      <c r="E23" s="108"/>
    </row>
    <row r="24" spans="1:5" ht="16.5" customHeight="1">
      <c r="A24" s="76"/>
      <c r="B24" s="77"/>
      <c r="C24" s="77"/>
      <c r="D24" s="78"/>
      <c r="E24" s="78"/>
    </row>
    <row r="25" spans="1:5" ht="16.5" customHeight="1">
      <c r="A25" s="76"/>
      <c r="B25" s="77"/>
      <c r="C25" s="77"/>
      <c r="D25" s="78"/>
      <c r="E25" s="78"/>
    </row>
    <row r="26" spans="1:5" ht="16.5" customHeight="1">
      <c r="A26" s="409" t="s">
        <v>127</v>
      </c>
      <c r="B26" s="438"/>
      <c r="C26" s="439"/>
      <c r="D26" s="80">
        <f>SUM(D27:D28)</f>
        <v>0</v>
      </c>
      <c r="E26" s="80">
        <f>SUM(E27:E28)</f>
        <v>0</v>
      </c>
    </row>
    <row r="27" spans="1:5" ht="16.5" customHeight="1">
      <c r="A27" s="79"/>
      <c r="B27" s="77"/>
      <c r="C27" s="77"/>
      <c r="D27" s="78"/>
      <c r="E27" s="78"/>
    </row>
    <row r="28" spans="1:5" ht="16.5" customHeight="1">
      <c r="A28" s="76"/>
      <c r="B28" s="1"/>
      <c r="C28" s="77"/>
      <c r="D28" s="78"/>
      <c r="E28" s="78"/>
    </row>
    <row r="29" spans="1:5" ht="16.5" customHeight="1">
      <c r="A29" s="409" t="s">
        <v>128</v>
      </c>
      <c r="B29" s="438"/>
      <c r="C29" s="439"/>
      <c r="D29" s="80">
        <f>SUM(D30:D37)</f>
        <v>3456</v>
      </c>
      <c r="E29" s="80">
        <f>SUM(E30:E37)</f>
        <v>700</v>
      </c>
    </row>
    <row r="30" spans="1:5" ht="16.5" customHeight="1">
      <c r="A30" s="118">
        <v>44592</v>
      </c>
      <c r="B30" s="128" t="s">
        <v>327</v>
      </c>
      <c r="C30" s="299" t="s">
        <v>123</v>
      </c>
      <c r="D30" s="120"/>
      <c r="E30" s="120">
        <v>350</v>
      </c>
    </row>
    <row r="31" spans="1:5" ht="16.5" customHeight="1">
      <c r="A31" s="167">
        <v>44593</v>
      </c>
      <c r="B31" s="128" t="s">
        <v>429</v>
      </c>
      <c r="C31" s="128" t="s">
        <v>96</v>
      </c>
      <c r="D31" s="120"/>
      <c r="E31" s="108">
        <v>350</v>
      </c>
    </row>
    <row r="32" spans="1:5" ht="16.5" customHeight="1">
      <c r="A32" s="109">
        <v>44735</v>
      </c>
      <c r="B32" s="128" t="s">
        <v>430</v>
      </c>
      <c r="C32" s="128" t="s">
        <v>123</v>
      </c>
      <c r="D32" s="108">
        <v>3456</v>
      </c>
      <c r="E32" s="108"/>
    </row>
    <row r="33" spans="1:5" ht="16.5" customHeight="1">
      <c r="A33" s="118"/>
      <c r="B33" s="128"/>
      <c r="C33" s="128"/>
      <c r="D33" s="120"/>
      <c r="E33" s="108"/>
    </row>
    <row r="34" spans="1:5" ht="16.5" customHeight="1">
      <c r="A34" s="112"/>
      <c r="B34" s="128"/>
      <c r="C34" s="128"/>
      <c r="D34" s="120"/>
      <c r="E34" s="120"/>
    </row>
    <row r="35" spans="1:5" ht="16.5" customHeight="1">
      <c r="A35" s="112"/>
      <c r="B35" s="128"/>
      <c r="C35" s="128"/>
      <c r="D35" s="111"/>
      <c r="E35" s="108"/>
    </row>
    <row r="36" spans="1:5" ht="16.5" customHeight="1">
      <c r="A36" s="84"/>
      <c r="B36" s="77"/>
      <c r="C36" s="77"/>
      <c r="D36" s="78"/>
      <c r="E36" s="78"/>
    </row>
    <row r="37" spans="1:5" ht="16.5" customHeight="1">
      <c r="A37" s="83"/>
      <c r="B37" s="77"/>
      <c r="C37" s="77"/>
      <c r="D37" s="78"/>
      <c r="E37" s="78"/>
    </row>
    <row r="38" spans="1:5" ht="16.5" customHeight="1">
      <c r="A38" s="409" t="s">
        <v>173</v>
      </c>
      <c r="B38" s="438"/>
      <c r="C38" s="439"/>
      <c r="D38" s="80">
        <f>SUM(D39:D41)</f>
        <v>1236.71</v>
      </c>
      <c r="E38" s="80">
        <f>SUM(E39:E41)</f>
        <v>0</v>
      </c>
    </row>
    <row r="39" spans="1:5" ht="16.5" customHeight="1">
      <c r="A39" s="109">
        <v>44573</v>
      </c>
      <c r="B39" s="128" t="s">
        <v>309</v>
      </c>
      <c r="C39" s="128" t="s">
        <v>96</v>
      </c>
      <c r="D39" s="111">
        <v>1236.71</v>
      </c>
      <c r="E39" s="78"/>
    </row>
    <row r="40" spans="1:5" ht="16.5" customHeight="1">
      <c r="A40" s="244"/>
      <c r="B40" s="245"/>
      <c r="C40" s="245"/>
      <c r="D40" s="246"/>
      <c r="E40" s="78"/>
    </row>
    <row r="41" spans="1:5" ht="16.5" customHeight="1">
      <c r="A41" s="100"/>
      <c r="B41" s="1"/>
      <c r="C41" s="1"/>
      <c r="D41" s="99"/>
      <c r="E41" s="78"/>
    </row>
    <row r="42" spans="1:5" ht="16.5" customHeight="1">
      <c r="A42" s="409" t="s">
        <v>129</v>
      </c>
      <c r="B42" s="438"/>
      <c r="C42" s="439"/>
      <c r="D42" s="80">
        <f>SUM(D43:D100)</f>
        <v>598.7999999999998</v>
      </c>
      <c r="E42" s="80">
        <f>SUM(E43:E100)</f>
        <v>35</v>
      </c>
    </row>
    <row r="43" spans="1:5" ht="16.5" customHeight="1">
      <c r="A43" s="109">
        <v>44455</v>
      </c>
      <c r="B43" s="262" t="s">
        <v>297</v>
      </c>
      <c r="C43" s="167" t="s">
        <v>205</v>
      </c>
      <c r="D43" s="120">
        <v>23.92</v>
      </c>
      <c r="E43" s="120"/>
    </row>
    <row r="44" spans="1:5" ht="16.5" customHeight="1">
      <c r="A44" s="118">
        <v>44464</v>
      </c>
      <c r="B44" s="128" t="s">
        <v>298</v>
      </c>
      <c r="C44" s="128" t="s">
        <v>205</v>
      </c>
      <c r="D44" s="120">
        <v>10.2</v>
      </c>
      <c r="E44" s="120"/>
    </row>
    <row r="45" spans="1:5" ht="16.5" customHeight="1">
      <c r="A45" s="109">
        <v>44471</v>
      </c>
      <c r="B45" s="128" t="s">
        <v>307</v>
      </c>
      <c r="C45" s="128" t="s">
        <v>205</v>
      </c>
      <c r="D45" s="111">
        <v>8.64</v>
      </c>
      <c r="E45" s="120"/>
    </row>
    <row r="46" spans="1:8" ht="16.5" customHeight="1">
      <c r="A46" s="109">
        <v>44474</v>
      </c>
      <c r="B46" s="128" t="s">
        <v>276</v>
      </c>
      <c r="C46" s="128" t="s">
        <v>205</v>
      </c>
      <c r="D46" s="111">
        <v>16.56</v>
      </c>
      <c r="E46" s="108"/>
      <c r="H46" s="279"/>
    </row>
    <row r="47" spans="1:5" ht="16.5" customHeight="1">
      <c r="A47" s="79">
        <v>44480</v>
      </c>
      <c r="B47" s="1" t="s">
        <v>308</v>
      </c>
      <c r="C47" s="128" t="s">
        <v>205</v>
      </c>
      <c r="D47" s="111">
        <v>17.5</v>
      </c>
      <c r="E47" s="111"/>
    </row>
    <row r="48" spans="1:5" ht="16.5" customHeight="1">
      <c r="A48" s="118">
        <v>44495</v>
      </c>
      <c r="B48" s="128" t="s">
        <v>300</v>
      </c>
      <c r="C48" s="128" t="s">
        <v>205</v>
      </c>
      <c r="D48" s="120">
        <v>10.2</v>
      </c>
      <c r="E48" s="108"/>
    </row>
    <row r="49" spans="1:5" ht="16.5" customHeight="1">
      <c r="A49" s="109">
        <v>44495</v>
      </c>
      <c r="B49" s="128" t="s">
        <v>238</v>
      </c>
      <c r="C49" s="128" t="s">
        <v>205</v>
      </c>
      <c r="D49" s="120"/>
      <c r="E49" s="108">
        <v>17.5</v>
      </c>
    </row>
    <row r="50" spans="1:5" ht="16.5" customHeight="1">
      <c r="A50" s="118">
        <v>44496</v>
      </c>
      <c r="B50" s="128" t="s">
        <v>301</v>
      </c>
      <c r="C50" s="128" t="s">
        <v>205</v>
      </c>
      <c r="D50" s="120">
        <v>17.5</v>
      </c>
      <c r="E50" s="111"/>
    </row>
    <row r="51" spans="1:5" ht="16.5" customHeight="1">
      <c r="A51" s="118">
        <v>44496</v>
      </c>
      <c r="B51" s="128" t="s">
        <v>276</v>
      </c>
      <c r="C51" s="128" t="s">
        <v>205</v>
      </c>
      <c r="D51" s="120">
        <v>18.86</v>
      </c>
      <c r="E51" s="120"/>
    </row>
    <row r="52" spans="1:5" ht="16.5" customHeight="1">
      <c r="A52" s="118">
        <v>44496</v>
      </c>
      <c r="B52" s="128" t="s">
        <v>276</v>
      </c>
      <c r="C52" s="128" t="s">
        <v>205</v>
      </c>
      <c r="D52" s="120">
        <v>33.12</v>
      </c>
      <c r="E52" s="108"/>
    </row>
    <row r="53" spans="1:5" ht="16.5" customHeight="1">
      <c r="A53" s="109">
        <v>44520</v>
      </c>
      <c r="B53" s="128" t="s">
        <v>286</v>
      </c>
      <c r="C53" s="128" t="s">
        <v>205</v>
      </c>
      <c r="D53" s="108">
        <v>0.92</v>
      </c>
      <c r="E53" s="108"/>
    </row>
    <row r="54" spans="1:5" ht="16.5" customHeight="1">
      <c r="A54" s="109">
        <v>44520</v>
      </c>
      <c r="B54" s="128" t="s">
        <v>286</v>
      </c>
      <c r="C54" s="128" t="s">
        <v>205</v>
      </c>
      <c r="D54" s="108">
        <v>17.02</v>
      </c>
      <c r="E54" s="108"/>
    </row>
    <row r="55" spans="1:5" ht="16.5" customHeight="1">
      <c r="A55" s="4">
        <v>44503</v>
      </c>
      <c r="B55" s="128" t="s">
        <v>302</v>
      </c>
      <c r="C55" s="128" t="s">
        <v>205</v>
      </c>
      <c r="D55" s="108">
        <v>8.64</v>
      </c>
      <c r="E55" s="78"/>
    </row>
    <row r="56" spans="1:5" ht="16.5" customHeight="1">
      <c r="A56" s="109">
        <v>44525</v>
      </c>
      <c r="B56" s="128" t="s">
        <v>293</v>
      </c>
      <c r="C56" s="128" t="s">
        <v>205</v>
      </c>
      <c r="D56" s="108">
        <v>10.2</v>
      </c>
      <c r="E56" s="108"/>
    </row>
    <row r="57" spans="1:5" ht="16.5" customHeight="1">
      <c r="A57" s="118">
        <v>44532</v>
      </c>
      <c r="B57" s="128" t="s">
        <v>303</v>
      </c>
      <c r="C57" s="128" t="s">
        <v>205</v>
      </c>
      <c r="D57" s="108">
        <v>8.64</v>
      </c>
      <c r="E57" s="120"/>
    </row>
    <row r="58" spans="1:5" ht="16.5" customHeight="1">
      <c r="A58" s="167">
        <v>44550</v>
      </c>
      <c r="B58" s="128" t="s">
        <v>304</v>
      </c>
      <c r="C58" s="128" t="s">
        <v>205</v>
      </c>
      <c r="D58" s="120">
        <v>0.92</v>
      </c>
      <c r="E58" s="120"/>
    </row>
    <row r="59" spans="1:5" ht="16.5" customHeight="1">
      <c r="A59" s="118">
        <v>44917</v>
      </c>
      <c r="B59" s="128" t="s">
        <v>304</v>
      </c>
      <c r="C59" s="128" t="s">
        <v>205</v>
      </c>
      <c r="D59" s="120">
        <v>12.42</v>
      </c>
      <c r="E59" s="108"/>
    </row>
    <row r="60" spans="1:5" ht="16.5" customHeight="1">
      <c r="A60" s="109">
        <v>44923</v>
      </c>
      <c r="B60" s="128" t="s">
        <v>305</v>
      </c>
      <c r="C60" s="128" t="s">
        <v>205</v>
      </c>
      <c r="D60" s="111">
        <v>10.2</v>
      </c>
      <c r="E60" s="108"/>
    </row>
    <row r="61" spans="1:5" ht="16.5" customHeight="1">
      <c r="A61" s="109">
        <v>44565</v>
      </c>
      <c r="B61" s="128" t="s">
        <v>306</v>
      </c>
      <c r="C61" s="128" t="s">
        <v>205</v>
      </c>
      <c r="D61" s="108">
        <v>8.64</v>
      </c>
      <c r="E61" s="108"/>
    </row>
    <row r="62" spans="1:5" ht="16.5" customHeight="1">
      <c r="A62" s="112">
        <v>44582</v>
      </c>
      <c r="B62" s="128" t="s">
        <v>322</v>
      </c>
      <c r="C62" s="128" t="s">
        <v>205</v>
      </c>
      <c r="D62" s="108">
        <v>10.58</v>
      </c>
      <c r="E62" s="120"/>
    </row>
    <row r="63" spans="1:5" ht="16.5" customHeight="1">
      <c r="A63" s="112">
        <v>44582</v>
      </c>
      <c r="B63" s="128" t="s">
        <v>322</v>
      </c>
      <c r="C63" s="128" t="s">
        <v>205</v>
      </c>
      <c r="D63" s="111">
        <v>0.92</v>
      </c>
      <c r="E63" s="108"/>
    </row>
    <row r="64" spans="1:5" ht="16.5" customHeight="1">
      <c r="A64" s="112">
        <v>44582</v>
      </c>
      <c r="B64" s="128" t="s">
        <v>322</v>
      </c>
      <c r="C64" s="128" t="s">
        <v>205</v>
      </c>
      <c r="D64" s="120">
        <v>0.46</v>
      </c>
      <c r="E64" s="111"/>
    </row>
    <row r="65" spans="1:5" ht="16.5" customHeight="1">
      <c r="A65" s="121">
        <v>44586</v>
      </c>
      <c r="B65" s="128" t="s">
        <v>323</v>
      </c>
      <c r="C65" s="128" t="s">
        <v>205</v>
      </c>
      <c r="D65" s="111">
        <v>13</v>
      </c>
      <c r="E65" s="111"/>
    </row>
    <row r="66" spans="1:5" ht="16.5" customHeight="1">
      <c r="A66" s="121">
        <v>44594</v>
      </c>
      <c r="B66" s="128" t="s">
        <v>329</v>
      </c>
      <c r="C66" s="128" t="s">
        <v>205</v>
      </c>
      <c r="D66" s="108">
        <v>8.64</v>
      </c>
      <c r="E66" s="108"/>
    </row>
    <row r="67" spans="1:5" ht="16.5" customHeight="1">
      <c r="A67" s="109">
        <v>44614</v>
      </c>
      <c r="B67" s="128" t="s">
        <v>344</v>
      </c>
      <c r="C67" s="128" t="s">
        <v>205</v>
      </c>
      <c r="D67" s="111">
        <v>11.04</v>
      </c>
      <c r="E67" s="108"/>
    </row>
    <row r="68" spans="1:5" ht="16.5" customHeight="1">
      <c r="A68" s="109">
        <v>44614</v>
      </c>
      <c r="B68" s="128" t="s">
        <v>344</v>
      </c>
      <c r="C68" s="128" t="s">
        <v>205</v>
      </c>
      <c r="D68" s="111">
        <v>0.92</v>
      </c>
      <c r="E68" s="120"/>
    </row>
    <row r="69" spans="1:5" ht="16.5" customHeight="1">
      <c r="A69" s="109">
        <v>44614</v>
      </c>
      <c r="B69" s="128" t="s">
        <v>345</v>
      </c>
      <c r="C69" s="128" t="s">
        <v>205</v>
      </c>
      <c r="D69" s="111">
        <v>13</v>
      </c>
      <c r="E69" s="108"/>
    </row>
    <row r="70" spans="1:5" ht="16.5" customHeight="1">
      <c r="A70" s="112">
        <v>44617</v>
      </c>
      <c r="B70" s="128" t="s">
        <v>344</v>
      </c>
      <c r="C70" s="128" t="s">
        <v>205</v>
      </c>
      <c r="D70" s="111">
        <v>0.46</v>
      </c>
      <c r="E70" s="108"/>
    </row>
    <row r="71" spans="1:5" ht="16.5" customHeight="1">
      <c r="A71" s="112">
        <v>44622</v>
      </c>
      <c r="B71" s="128" t="s">
        <v>348</v>
      </c>
      <c r="C71" s="128" t="s">
        <v>205</v>
      </c>
      <c r="D71" s="108">
        <v>8.64</v>
      </c>
      <c r="E71" s="108"/>
    </row>
    <row r="72" spans="1:5" ht="16.5" customHeight="1">
      <c r="A72" s="112">
        <v>44639</v>
      </c>
      <c r="B72" s="128" t="s">
        <v>368</v>
      </c>
      <c r="C72" s="128" t="s">
        <v>205</v>
      </c>
      <c r="D72" s="111">
        <v>0.46</v>
      </c>
      <c r="E72" s="108"/>
    </row>
    <row r="73" spans="1:5" ht="16.5" customHeight="1">
      <c r="A73" s="112">
        <v>44639</v>
      </c>
      <c r="B73" s="128" t="s">
        <v>368</v>
      </c>
      <c r="C73" s="128" t="s">
        <v>205</v>
      </c>
      <c r="D73" s="111">
        <v>15.64</v>
      </c>
      <c r="E73" s="108"/>
    </row>
    <row r="74" spans="1:5" ht="16.5" customHeight="1">
      <c r="A74" s="244">
        <v>44646</v>
      </c>
      <c r="B74" s="128" t="s">
        <v>382</v>
      </c>
      <c r="C74" s="128" t="s">
        <v>205</v>
      </c>
      <c r="D74" s="111">
        <v>13</v>
      </c>
      <c r="E74" s="108"/>
    </row>
    <row r="75" spans="1:5" ht="16.5" customHeight="1">
      <c r="A75" s="244">
        <v>44642</v>
      </c>
      <c r="B75" s="128" t="s">
        <v>369</v>
      </c>
      <c r="C75" s="245" t="s">
        <v>205</v>
      </c>
      <c r="D75" s="247">
        <v>5.53</v>
      </c>
      <c r="E75" s="108"/>
    </row>
    <row r="76" spans="1:5" ht="16.5" customHeight="1">
      <c r="A76" s="112">
        <v>44653</v>
      </c>
      <c r="B76" s="128" t="s">
        <v>381</v>
      </c>
      <c r="C76" s="128" t="s">
        <v>205</v>
      </c>
      <c r="D76" s="111">
        <v>8.64</v>
      </c>
      <c r="E76" s="108"/>
    </row>
    <row r="77" spans="1:5" ht="16.5" customHeight="1">
      <c r="A77" s="113">
        <v>44672</v>
      </c>
      <c r="B77" s="128" t="s">
        <v>389</v>
      </c>
      <c r="C77" s="128" t="s">
        <v>205</v>
      </c>
      <c r="D77" s="111">
        <v>39.75</v>
      </c>
      <c r="E77" s="108"/>
    </row>
    <row r="78" spans="1:5" ht="16.5" customHeight="1">
      <c r="A78" s="113">
        <v>44672</v>
      </c>
      <c r="B78" s="128" t="s">
        <v>388</v>
      </c>
      <c r="C78" s="128" t="s">
        <v>205</v>
      </c>
      <c r="D78" s="111">
        <v>11.5</v>
      </c>
      <c r="E78" s="108"/>
    </row>
    <row r="79" spans="1:5" ht="16.5" customHeight="1">
      <c r="A79" s="109">
        <v>44677</v>
      </c>
      <c r="B79" s="128" t="s">
        <v>397</v>
      </c>
      <c r="C79" s="128" t="s">
        <v>205</v>
      </c>
      <c r="D79" s="111">
        <v>13</v>
      </c>
      <c r="E79" s="169"/>
    </row>
    <row r="80" spans="1:5" ht="16.5" customHeight="1">
      <c r="A80" s="112">
        <v>44684</v>
      </c>
      <c r="B80" s="128" t="s">
        <v>398</v>
      </c>
      <c r="C80" s="128" t="s">
        <v>205</v>
      </c>
      <c r="D80" s="111">
        <v>8.64</v>
      </c>
      <c r="E80" s="127"/>
    </row>
    <row r="81" spans="1:5" ht="16.5" customHeight="1">
      <c r="A81" s="112">
        <v>44706</v>
      </c>
      <c r="B81" s="128" t="s">
        <v>417</v>
      </c>
      <c r="C81" s="128" t="s">
        <v>205</v>
      </c>
      <c r="D81" s="111">
        <v>13</v>
      </c>
      <c r="E81" s="108"/>
    </row>
    <row r="82" spans="1:5" ht="16.5" customHeight="1">
      <c r="A82" s="112">
        <v>44709</v>
      </c>
      <c r="B82" s="128" t="s">
        <v>418</v>
      </c>
      <c r="C82" s="128" t="s">
        <v>205</v>
      </c>
      <c r="D82" s="111">
        <v>0.92</v>
      </c>
      <c r="E82" s="108"/>
    </row>
    <row r="83" spans="1:5" ht="16.5" customHeight="1">
      <c r="A83" s="109">
        <v>44713</v>
      </c>
      <c r="B83" s="128" t="s">
        <v>420</v>
      </c>
      <c r="C83" s="128" t="s">
        <v>205</v>
      </c>
      <c r="D83" s="111">
        <v>14.26</v>
      </c>
      <c r="E83" s="108"/>
    </row>
    <row r="84" spans="1:5" ht="16.5" customHeight="1">
      <c r="A84" s="112">
        <v>44714</v>
      </c>
      <c r="B84" s="128" t="s">
        <v>421</v>
      </c>
      <c r="C84" s="128" t="s">
        <v>205</v>
      </c>
      <c r="D84" s="111">
        <v>8.64</v>
      </c>
      <c r="E84" s="108"/>
    </row>
    <row r="85" spans="1:5" ht="16.5" customHeight="1">
      <c r="A85" s="109">
        <v>44733</v>
      </c>
      <c r="B85" s="128" t="s">
        <v>420</v>
      </c>
      <c r="C85" s="128" t="s">
        <v>205</v>
      </c>
      <c r="D85" s="111">
        <v>16.1</v>
      </c>
      <c r="E85" s="108"/>
    </row>
    <row r="86" spans="1:5" ht="16.5" customHeight="1">
      <c r="A86" s="109">
        <v>44733</v>
      </c>
      <c r="B86" s="128" t="s">
        <v>420</v>
      </c>
      <c r="C86" s="128" t="s">
        <v>205</v>
      </c>
      <c r="D86" s="111">
        <v>0.92</v>
      </c>
      <c r="E86" s="122"/>
    </row>
    <row r="87" spans="1:5" ht="16.5" customHeight="1">
      <c r="A87" s="167">
        <v>44735</v>
      </c>
      <c r="B87" s="128" t="s">
        <v>434</v>
      </c>
      <c r="C87" s="128" t="s">
        <v>205</v>
      </c>
      <c r="D87" s="111">
        <v>17.5</v>
      </c>
      <c r="E87" s="111"/>
    </row>
    <row r="88" spans="1:5" ht="16.5" customHeight="1">
      <c r="A88" s="109">
        <v>44737</v>
      </c>
      <c r="B88" s="128" t="s">
        <v>435</v>
      </c>
      <c r="C88" s="129" t="s">
        <v>205</v>
      </c>
      <c r="D88" s="111">
        <v>13</v>
      </c>
      <c r="E88" s="111"/>
    </row>
    <row r="89" spans="1:5" ht="16.5" customHeight="1">
      <c r="A89" s="112">
        <v>44742</v>
      </c>
      <c r="B89" s="128" t="s">
        <v>438</v>
      </c>
      <c r="C89" s="128" t="s">
        <v>96</v>
      </c>
      <c r="D89" s="111"/>
      <c r="E89" s="108">
        <v>17.5</v>
      </c>
    </row>
    <row r="90" spans="1:5" ht="16.5" customHeight="1">
      <c r="A90" s="109">
        <v>44744</v>
      </c>
      <c r="B90" s="128" t="s">
        <v>439</v>
      </c>
      <c r="C90" s="128" t="s">
        <v>205</v>
      </c>
      <c r="D90" s="111">
        <v>8.64</v>
      </c>
      <c r="E90" s="108"/>
    </row>
    <row r="91" spans="1:5" ht="16.5" customHeight="1">
      <c r="A91" s="112">
        <v>44763</v>
      </c>
      <c r="B91" s="128" t="s">
        <v>476</v>
      </c>
      <c r="C91" s="128" t="s">
        <v>205</v>
      </c>
      <c r="D91" s="170">
        <v>18.4</v>
      </c>
      <c r="E91" s="108"/>
    </row>
    <row r="92" spans="1:5" ht="16.5" customHeight="1">
      <c r="A92" s="109">
        <v>44763</v>
      </c>
      <c r="B92" s="128" t="s">
        <v>476</v>
      </c>
      <c r="C92" s="128" t="s">
        <v>205</v>
      </c>
      <c r="D92" s="170">
        <v>0.46</v>
      </c>
      <c r="E92" s="108"/>
    </row>
    <row r="93" spans="1:5" ht="16.5" customHeight="1">
      <c r="A93" s="112">
        <v>44768</v>
      </c>
      <c r="B93" s="128" t="s">
        <v>478</v>
      </c>
      <c r="C93" s="129" t="s">
        <v>205</v>
      </c>
      <c r="D93" s="111">
        <v>13</v>
      </c>
      <c r="E93" s="108"/>
    </row>
    <row r="94" spans="1:5" ht="16.5" customHeight="1">
      <c r="A94" s="113">
        <v>44775</v>
      </c>
      <c r="B94" s="128" t="s">
        <v>479</v>
      </c>
      <c r="C94" s="128" t="s">
        <v>205</v>
      </c>
      <c r="D94" s="111">
        <v>8.64</v>
      </c>
      <c r="E94" s="108"/>
    </row>
    <row r="95" spans="1:5" ht="16.5" customHeight="1">
      <c r="A95" s="79">
        <v>44792</v>
      </c>
      <c r="B95" s="128" t="s">
        <v>485</v>
      </c>
      <c r="C95" s="128" t="s">
        <v>205</v>
      </c>
      <c r="D95" s="170">
        <v>24.84</v>
      </c>
      <c r="E95" s="108"/>
    </row>
    <row r="96" spans="1:5" ht="16.5" customHeight="1">
      <c r="A96" s="79">
        <v>44792</v>
      </c>
      <c r="B96" s="128" t="s">
        <v>485</v>
      </c>
      <c r="C96" s="128" t="s">
        <v>205</v>
      </c>
      <c r="D96" s="170">
        <v>0.92</v>
      </c>
      <c r="E96" s="108"/>
    </row>
    <row r="97" spans="1:5" ht="16.5" customHeight="1">
      <c r="A97" s="112">
        <v>44799</v>
      </c>
      <c r="B97" s="128" t="s">
        <v>490</v>
      </c>
      <c r="C97" s="129" t="s">
        <v>205</v>
      </c>
      <c r="D97" s="111">
        <v>13</v>
      </c>
      <c r="E97" s="108"/>
    </row>
    <row r="98" spans="1:5" ht="16.5" customHeight="1">
      <c r="A98" s="100">
        <v>44805</v>
      </c>
      <c r="B98" s="128" t="s">
        <v>496</v>
      </c>
      <c r="C98" s="1" t="s">
        <v>205</v>
      </c>
      <c r="D98" s="327">
        <v>8.64</v>
      </c>
      <c r="E98" s="108"/>
    </row>
    <row r="99" spans="1:5" ht="16.5" customHeight="1">
      <c r="A99" s="112"/>
      <c r="B99" s="128"/>
      <c r="C99" s="129"/>
      <c r="D99" s="111"/>
      <c r="E99" s="111"/>
    </row>
    <row r="100" spans="1:5" ht="16.5" customHeight="1">
      <c r="A100" s="112"/>
      <c r="B100" s="128"/>
      <c r="C100" s="128"/>
      <c r="D100" s="111"/>
      <c r="E100" s="108"/>
    </row>
    <row r="101" spans="1:5" ht="16.5" customHeight="1">
      <c r="A101" s="409" t="s">
        <v>130</v>
      </c>
      <c r="B101" s="438"/>
      <c r="C101" s="439"/>
      <c r="D101" s="80">
        <f>SUM(D102:D128)</f>
        <v>2996.5400000000004</v>
      </c>
      <c r="E101" s="80">
        <f>SUM(E102:E128)</f>
        <v>215.64</v>
      </c>
    </row>
    <row r="102" spans="1:5" ht="16.5" customHeight="1">
      <c r="A102" s="109">
        <v>44522</v>
      </c>
      <c r="B102" s="128" t="s">
        <v>259</v>
      </c>
      <c r="C102" s="128" t="s">
        <v>123</v>
      </c>
      <c r="D102" s="111">
        <v>90</v>
      </c>
      <c r="E102" s="111"/>
    </row>
    <row r="103" spans="1:5" ht="16.5" customHeight="1">
      <c r="A103" s="109">
        <v>44522</v>
      </c>
      <c r="B103" s="128" t="s">
        <v>260</v>
      </c>
      <c r="C103" s="128" t="s">
        <v>123</v>
      </c>
      <c r="D103" s="111">
        <v>45</v>
      </c>
      <c r="E103" s="111"/>
    </row>
    <row r="104" spans="1:5" ht="16.5" customHeight="1">
      <c r="A104" s="109">
        <v>44524</v>
      </c>
      <c r="B104" s="128" t="s">
        <v>261</v>
      </c>
      <c r="C104" s="128" t="s">
        <v>123</v>
      </c>
      <c r="D104" s="108">
        <v>48.6</v>
      </c>
      <c r="E104" s="111"/>
    </row>
    <row r="105" spans="1:5" ht="16.5" customHeight="1">
      <c r="A105" s="109">
        <v>44530</v>
      </c>
      <c r="B105" s="128" t="s">
        <v>262</v>
      </c>
      <c r="C105" s="128" t="s">
        <v>96</v>
      </c>
      <c r="D105" s="108">
        <v>45</v>
      </c>
      <c r="E105" s="111"/>
    </row>
    <row r="106" spans="1:5" ht="16.5" customHeight="1">
      <c r="A106" s="109">
        <v>44530</v>
      </c>
      <c r="B106" s="128" t="s">
        <v>263</v>
      </c>
      <c r="C106" s="128" t="s">
        <v>96</v>
      </c>
      <c r="D106" s="108">
        <v>45</v>
      </c>
      <c r="E106" s="108"/>
    </row>
    <row r="107" spans="1:5" ht="16.5" customHeight="1">
      <c r="A107" s="167">
        <v>44530</v>
      </c>
      <c r="B107" s="128" t="s">
        <v>265</v>
      </c>
      <c r="C107" s="128" t="s">
        <v>96</v>
      </c>
      <c r="D107" s="108">
        <v>51</v>
      </c>
      <c r="E107" s="111"/>
    </row>
    <row r="108" spans="1:5" ht="16.5" customHeight="1">
      <c r="A108" s="121">
        <v>44536</v>
      </c>
      <c r="B108" s="128" t="s">
        <v>272</v>
      </c>
      <c r="C108" s="128" t="s">
        <v>123</v>
      </c>
      <c r="D108" s="120">
        <v>90</v>
      </c>
      <c r="E108" s="108"/>
    </row>
    <row r="109" spans="1:5" ht="16.5" customHeight="1">
      <c r="A109" s="113">
        <v>44536</v>
      </c>
      <c r="B109" s="128" t="s">
        <v>273</v>
      </c>
      <c r="C109" s="128" t="s">
        <v>123</v>
      </c>
      <c r="D109" s="120">
        <v>48.6</v>
      </c>
      <c r="E109" s="120"/>
    </row>
    <row r="110" spans="1:5" ht="16.5" customHeight="1">
      <c r="A110" s="113">
        <v>44536</v>
      </c>
      <c r="B110" s="128" t="s">
        <v>274</v>
      </c>
      <c r="C110" s="128" t="s">
        <v>123</v>
      </c>
      <c r="D110" s="120">
        <v>45</v>
      </c>
      <c r="E110" s="108"/>
    </row>
    <row r="111" spans="1:5" ht="16.5" customHeight="1">
      <c r="A111" s="113">
        <v>44538</v>
      </c>
      <c r="B111" s="128" t="s">
        <v>275</v>
      </c>
      <c r="C111" s="128" t="s">
        <v>123</v>
      </c>
      <c r="D111" s="111">
        <v>55.5</v>
      </c>
      <c r="E111" s="108"/>
    </row>
    <row r="112" spans="1:5" ht="16.5" customHeight="1">
      <c r="A112" s="121">
        <v>44582</v>
      </c>
      <c r="B112" s="128" t="s">
        <v>320</v>
      </c>
      <c r="C112" s="128" t="s">
        <v>96</v>
      </c>
      <c r="D112" s="120">
        <v>244.61</v>
      </c>
      <c r="E112" s="108"/>
    </row>
    <row r="113" spans="1:5" ht="16.5" customHeight="1">
      <c r="A113" s="167">
        <v>44599</v>
      </c>
      <c r="B113" s="128" t="s">
        <v>324</v>
      </c>
      <c r="C113" s="128" t="s">
        <v>123</v>
      </c>
      <c r="D113" s="111">
        <v>165.5</v>
      </c>
      <c r="E113" s="108"/>
    </row>
    <row r="114" spans="1:5" ht="16.5" customHeight="1">
      <c r="A114" s="109">
        <v>44606</v>
      </c>
      <c r="B114" s="128" t="s">
        <v>331</v>
      </c>
      <c r="C114" s="128" t="s">
        <v>123</v>
      </c>
      <c r="D114" s="108">
        <v>116.4</v>
      </c>
      <c r="E114" s="108"/>
    </row>
    <row r="115" spans="1:5" ht="16.5" customHeight="1">
      <c r="A115" s="109">
        <v>44612</v>
      </c>
      <c r="B115" s="128" t="s">
        <v>340</v>
      </c>
      <c r="C115" s="128" t="s">
        <v>123</v>
      </c>
      <c r="D115" s="111">
        <v>165.25</v>
      </c>
      <c r="E115" s="108"/>
    </row>
    <row r="116" spans="1:5" ht="16.5" customHeight="1">
      <c r="A116" s="79">
        <v>44616</v>
      </c>
      <c r="B116" s="128" t="s">
        <v>341</v>
      </c>
      <c r="C116" s="128" t="s">
        <v>123</v>
      </c>
      <c r="D116" s="78">
        <v>198.3</v>
      </c>
      <c r="E116" s="78"/>
    </row>
    <row r="117" spans="1:5" ht="16.5" customHeight="1">
      <c r="A117" s="112">
        <v>44641</v>
      </c>
      <c r="B117" s="1" t="s">
        <v>362</v>
      </c>
      <c r="C117" s="1" t="s">
        <v>96</v>
      </c>
      <c r="D117" s="5">
        <v>198.3</v>
      </c>
      <c r="E117" s="78"/>
    </row>
    <row r="118" spans="1:5" ht="16.5" customHeight="1">
      <c r="A118" s="79">
        <v>44646</v>
      </c>
      <c r="B118" s="1" t="s">
        <v>371</v>
      </c>
      <c r="C118" s="1" t="s">
        <v>96</v>
      </c>
      <c r="D118" s="78">
        <v>399.24</v>
      </c>
      <c r="E118" s="78"/>
    </row>
    <row r="119" spans="1:5" ht="16.5" customHeight="1">
      <c r="A119" s="109">
        <v>44648</v>
      </c>
      <c r="B119" s="128" t="s">
        <v>373</v>
      </c>
      <c r="C119" s="128" t="s">
        <v>123</v>
      </c>
      <c r="D119" s="111">
        <v>148.73</v>
      </c>
      <c r="E119" s="108"/>
    </row>
    <row r="120" spans="1:5" ht="16.5" customHeight="1">
      <c r="A120" s="109">
        <v>44648</v>
      </c>
      <c r="B120" s="128" t="s">
        <v>374</v>
      </c>
      <c r="C120" s="128" t="s">
        <v>123</v>
      </c>
      <c r="D120" s="111">
        <v>105.76</v>
      </c>
      <c r="E120" s="108"/>
    </row>
    <row r="121" spans="1:5" ht="16.5" customHeight="1">
      <c r="A121" s="109">
        <v>44658</v>
      </c>
      <c r="B121" s="128" t="s">
        <v>379</v>
      </c>
      <c r="C121" s="128" t="s">
        <v>123</v>
      </c>
      <c r="D121" s="111">
        <v>115.68</v>
      </c>
      <c r="E121" s="108"/>
    </row>
    <row r="122" spans="1:5" ht="16.5" customHeight="1">
      <c r="A122" s="112">
        <v>44649</v>
      </c>
      <c r="B122" s="128" t="s">
        <v>380</v>
      </c>
      <c r="C122" s="129" t="s">
        <v>123</v>
      </c>
      <c r="D122" s="111"/>
      <c r="E122" s="108">
        <v>215.64</v>
      </c>
    </row>
    <row r="123" spans="1:5" ht="16.5" customHeight="1">
      <c r="A123" s="112">
        <v>44691</v>
      </c>
      <c r="B123" s="128" t="s">
        <v>400</v>
      </c>
      <c r="C123" s="128" t="s">
        <v>123</v>
      </c>
      <c r="D123" s="170">
        <v>178.47</v>
      </c>
      <c r="E123" s="108"/>
    </row>
    <row r="124" spans="1:5" ht="16.5" customHeight="1">
      <c r="A124" s="121">
        <v>44692</v>
      </c>
      <c r="B124" s="128" t="s">
        <v>404</v>
      </c>
      <c r="C124" s="128" t="s">
        <v>123</v>
      </c>
      <c r="D124" s="127">
        <v>198.3</v>
      </c>
      <c r="E124" s="108"/>
    </row>
    <row r="125" spans="1:5" ht="16.5" customHeight="1">
      <c r="A125" s="121">
        <v>44813</v>
      </c>
      <c r="B125" s="128" t="s">
        <v>495</v>
      </c>
      <c r="C125" s="128" t="s">
        <v>123</v>
      </c>
      <c r="D125" s="127">
        <v>198.3</v>
      </c>
      <c r="E125" s="108"/>
    </row>
    <row r="126" spans="1:5" ht="16.5" customHeight="1">
      <c r="A126" s="121"/>
      <c r="B126" s="128"/>
      <c r="C126" s="128"/>
      <c r="D126" s="127"/>
      <c r="E126" s="108"/>
    </row>
    <row r="127" spans="1:5" ht="16.5" customHeight="1">
      <c r="A127" s="121"/>
      <c r="B127" s="128"/>
      <c r="C127" s="128"/>
      <c r="D127" s="127"/>
      <c r="E127" s="108"/>
    </row>
    <row r="128" spans="1:5" ht="16.5" customHeight="1">
      <c r="A128" s="109"/>
      <c r="B128" s="128"/>
      <c r="C128" s="128"/>
      <c r="D128" s="111"/>
      <c r="E128" s="108"/>
    </row>
    <row r="129" spans="1:5" ht="16.5" customHeight="1">
      <c r="A129" s="409" t="s">
        <v>131</v>
      </c>
      <c r="B129" s="438"/>
      <c r="C129" s="439"/>
      <c r="D129" s="80">
        <f>SUM(D130:D137)</f>
        <v>1206.0700000000002</v>
      </c>
      <c r="E129" s="80">
        <f>SUM(E130:E137)</f>
        <v>0</v>
      </c>
    </row>
    <row r="130" spans="1:5" ht="18" customHeight="1">
      <c r="A130" s="109">
        <v>44461</v>
      </c>
      <c r="B130" s="128" t="s">
        <v>212</v>
      </c>
      <c r="C130" s="128" t="s">
        <v>213</v>
      </c>
      <c r="D130" s="108">
        <v>360</v>
      </c>
      <c r="E130" s="108"/>
    </row>
    <row r="131" spans="1:5" ht="16.5" customHeight="1">
      <c r="A131" s="112">
        <v>44582</v>
      </c>
      <c r="B131" s="128" t="s">
        <v>321</v>
      </c>
      <c r="C131" s="128" t="s">
        <v>213</v>
      </c>
      <c r="D131" s="120">
        <v>41.1</v>
      </c>
      <c r="E131" s="120"/>
    </row>
    <row r="132" spans="1:5" ht="16.5" customHeight="1">
      <c r="A132" s="109">
        <v>44635</v>
      </c>
      <c r="B132" s="128" t="s">
        <v>351</v>
      </c>
      <c r="C132" s="128" t="s">
        <v>213</v>
      </c>
      <c r="D132" s="111">
        <v>271</v>
      </c>
      <c r="E132" s="108"/>
    </row>
    <row r="133" spans="1:5" ht="16.5" customHeight="1">
      <c r="A133" s="118">
        <v>44641</v>
      </c>
      <c r="B133" s="128" t="s">
        <v>360</v>
      </c>
      <c r="C133" s="128" t="s">
        <v>213</v>
      </c>
      <c r="D133" s="120">
        <v>109.47</v>
      </c>
      <c r="E133" s="108"/>
    </row>
    <row r="134" spans="1:5" ht="16.5" customHeight="1">
      <c r="A134" s="121">
        <v>44641</v>
      </c>
      <c r="B134" s="128" t="s">
        <v>361</v>
      </c>
      <c r="C134" s="128" t="s">
        <v>213</v>
      </c>
      <c r="D134" s="120">
        <v>200</v>
      </c>
      <c r="E134" s="108"/>
    </row>
    <row r="135" spans="1:5" ht="16.5" customHeight="1">
      <c r="A135" s="121">
        <v>44648</v>
      </c>
      <c r="B135" s="128" t="s">
        <v>378</v>
      </c>
      <c r="C135" s="128" t="s">
        <v>213</v>
      </c>
      <c r="D135" s="120">
        <v>130</v>
      </c>
      <c r="E135" s="108"/>
    </row>
    <row r="136" spans="1:5" ht="16.5" customHeight="1">
      <c r="A136" s="112">
        <v>44692</v>
      </c>
      <c r="B136" s="129" t="s">
        <v>403</v>
      </c>
      <c r="C136" s="129" t="s">
        <v>213</v>
      </c>
      <c r="D136" s="170">
        <v>94.5</v>
      </c>
      <c r="E136" s="108"/>
    </row>
    <row r="137" spans="1:5" ht="16.5" customHeight="1">
      <c r="A137" s="113"/>
      <c r="B137" s="128"/>
      <c r="C137" s="128"/>
      <c r="D137" s="111"/>
      <c r="E137" s="108"/>
    </row>
    <row r="138" spans="1:5" ht="16.5" customHeight="1">
      <c r="A138" s="409" t="s">
        <v>132</v>
      </c>
      <c r="B138" s="438"/>
      <c r="C138" s="439"/>
      <c r="D138" s="80">
        <f>SUM(D139:D139)</f>
        <v>201.78</v>
      </c>
      <c r="E138" s="80">
        <f>SUM(E139:E139)</f>
        <v>0</v>
      </c>
    </row>
    <row r="139" spans="1:5" ht="16.5" customHeight="1">
      <c r="A139" s="76">
        <v>44635</v>
      </c>
      <c r="B139" s="128" t="s">
        <v>352</v>
      </c>
      <c r="C139" s="128" t="s">
        <v>96</v>
      </c>
      <c r="D139" s="168">
        <v>201.78</v>
      </c>
      <c r="E139" s="78">
        <v>0</v>
      </c>
    </row>
    <row r="140" spans="1:5" ht="16.5" customHeight="1">
      <c r="A140" s="303"/>
      <c r="B140" s="174"/>
      <c r="C140" s="296"/>
      <c r="D140" s="168"/>
      <c r="E140" s="78"/>
    </row>
    <row r="141" spans="1:5" ht="16.5" customHeight="1">
      <c r="A141" s="409" t="s">
        <v>133</v>
      </c>
      <c r="B141" s="434"/>
      <c r="C141" s="435"/>
      <c r="D141" s="80">
        <f>SUM(D142:D142)</f>
        <v>0</v>
      </c>
      <c r="E141" s="80">
        <f>SUM(E142:E142)</f>
        <v>0</v>
      </c>
    </row>
    <row r="142" spans="1:5" ht="16.5" customHeight="1">
      <c r="A142" s="83"/>
      <c r="B142" s="77"/>
      <c r="C142" s="77"/>
      <c r="D142" s="78"/>
      <c r="E142" s="78"/>
    </row>
    <row r="143" spans="1:5" ht="16.5" customHeight="1">
      <c r="A143" s="409" t="s">
        <v>134</v>
      </c>
      <c r="B143" s="434"/>
      <c r="C143" s="435"/>
      <c r="D143" s="80">
        <f>SUM(D144:D147)</f>
        <v>542</v>
      </c>
      <c r="E143" s="80">
        <f>SUM(E144:E147)</f>
        <v>0</v>
      </c>
    </row>
    <row r="144" spans="1:5" ht="16.5" customHeight="1">
      <c r="A144" s="109">
        <v>44611</v>
      </c>
      <c r="B144" s="128" t="s">
        <v>339</v>
      </c>
      <c r="C144" s="128" t="s">
        <v>213</v>
      </c>
      <c r="D144" s="111">
        <v>144</v>
      </c>
      <c r="E144" s="108"/>
    </row>
    <row r="145" spans="1:5" ht="16.5" customHeight="1">
      <c r="A145" s="109">
        <v>44648</v>
      </c>
      <c r="B145" s="128" t="s">
        <v>375</v>
      </c>
      <c r="C145" s="128" t="s">
        <v>96</v>
      </c>
      <c r="D145" s="108">
        <v>98</v>
      </c>
      <c r="E145" s="108"/>
    </row>
    <row r="146" spans="1:5" ht="16.5" customHeight="1">
      <c r="A146" s="112">
        <v>44685</v>
      </c>
      <c r="B146" s="128" t="s">
        <v>396</v>
      </c>
      <c r="C146" s="128" t="s">
        <v>123</v>
      </c>
      <c r="D146" s="120">
        <v>300</v>
      </c>
      <c r="E146" s="122"/>
    </row>
    <row r="147" spans="1:5" ht="16.5" customHeight="1">
      <c r="A147" s="84"/>
      <c r="B147" s="1"/>
      <c r="C147" s="1"/>
      <c r="D147" s="78"/>
      <c r="E147" s="78"/>
    </row>
    <row r="148" spans="1:5" ht="16.5" customHeight="1">
      <c r="A148" s="409" t="s">
        <v>135</v>
      </c>
      <c r="B148" s="434"/>
      <c r="C148" s="435"/>
      <c r="D148" s="80">
        <f>SUM(D149:D151)</f>
        <v>468</v>
      </c>
      <c r="E148" s="80">
        <f>SUM(E149:E151)</f>
        <v>0</v>
      </c>
    </row>
    <row r="149" spans="1:5" ht="16.5" customHeight="1">
      <c r="A149" s="244">
        <v>44485</v>
      </c>
      <c r="B149" s="245" t="s">
        <v>365</v>
      </c>
      <c r="C149" s="245" t="s">
        <v>213</v>
      </c>
      <c r="D149" s="247">
        <v>120</v>
      </c>
      <c r="E149" s="108"/>
    </row>
    <row r="150" spans="1:5" ht="16.5" customHeight="1">
      <c r="A150" s="109">
        <v>44631</v>
      </c>
      <c r="B150" s="128" t="s">
        <v>366</v>
      </c>
      <c r="C150" s="128" t="s">
        <v>213</v>
      </c>
      <c r="D150" s="111">
        <v>348</v>
      </c>
      <c r="E150" s="108"/>
    </row>
    <row r="151" spans="1:5" ht="16.5" customHeight="1">
      <c r="A151" s="84"/>
      <c r="B151" s="77"/>
      <c r="C151" s="77"/>
      <c r="D151" s="78"/>
      <c r="E151" s="78"/>
    </row>
    <row r="152" spans="1:5" ht="16.5" customHeight="1">
      <c r="A152" s="409" t="s">
        <v>136</v>
      </c>
      <c r="B152" s="434"/>
      <c r="C152" s="435"/>
      <c r="D152" s="80">
        <f>SUM(D153:D160)</f>
        <v>4105.13</v>
      </c>
      <c r="E152" s="80">
        <f>SUM(E153:E160)</f>
        <v>0</v>
      </c>
    </row>
    <row r="153" spans="1:5" ht="16.5" customHeight="1">
      <c r="A153" s="118">
        <v>44521</v>
      </c>
      <c r="B153" s="128" t="s">
        <v>256</v>
      </c>
      <c r="C153" s="128" t="s">
        <v>268</v>
      </c>
      <c r="D153" s="120">
        <v>1545</v>
      </c>
      <c r="E153" s="120"/>
    </row>
    <row r="154" spans="1:5" ht="16.5" customHeight="1">
      <c r="A154" s="118">
        <v>44534</v>
      </c>
      <c r="B154" s="128" t="s">
        <v>271</v>
      </c>
      <c r="C154" s="128" t="s">
        <v>269</v>
      </c>
      <c r="D154" s="120">
        <v>760</v>
      </c>
      <c r="E154" s="120"/>
    </row>
    <row r="155" spans="1:5" ht="16.5" customHeight="1">
      <c r="A155" s="167">
        <v>44550</v>
      </c>
      <c r="B155" s="128" t="s">
        <v>291</v>
      </c>
      <c r="C155" s="128" t="s">
        <v>96</v>
      </c>
      <c r="D155" s="120">
        <v>193.72</v>
      </c>
      <c r="E155" s="108"/>
    </row>
    <row r="156" spans="1:5" ht="16.5" customHeight="1">
      <c r="A156" s="276">
        <v>44627</v>
      </c>
      <c r="B156" s="128" t="s">
        <v>350</v>
      </c>
      <c r="C156" s="128" t="s">
        <v>123</v>
      </c>
      <c r="D156" s="120">
        <v>544.21</v>
      </c>
      <c r="E156" s="120"/>
    </row>
    <row r="157" spans="1:5" ht="16.5" customHeight="1">
      <c r="A157" s="112">
        <v>44673</v>
      </c>
      <c r="B157" s="128" t="s">
        <v>392</v>
      </c>
      <c r="C157" s="128" t="s">
        <v>213</v>
      </c>
      <c r="D157" s="108">
        <v>444</v>
      </c>
      <c r="E157" s="78"/>
    </row>
    <row r="158" spans="1:5" ht="16.5" customHeight="1">
      <c r="A158" s="109">
        <v>44674</v>
      </c>
      <c r="B158" s="128" t="s">
        <v>393</v>
      </c>
      <c r="C158" s="128" t="s">
        <v>213</v>
      </c>
      <c r="D158" s="111">
        <v>411.1</v>
      </c>
      <c r="E158" s="108"/>
    </row>
    <row r="159" spans="1:5" ht="16.5" customHeight="1">
      <c r="A159" s="109">
        <v>44675</v>
      </c>
      <c r="B159" s="128" t="s">
        <v>394</v>
      </c>
      <c r="C159" s="128" t="s">
        <v>213</v>
      </c>
      <c r="D159" s="111">
        <v>207.1</v>
      </c>
      <c r="E159" s="108"/>
    </row>
    <row r="160" spans="1:5" ht="16.5" customHeight="1">
      <c r="A160" s="109"/>
      <c r="B160" s="128"/>
      <c r="C160" s="128"/>
      <c r="D160" s="111"/>
      <c r="E160" s="108"/>
    </row>
    <row r="161" spans="1:5" ht="16.5" customHeight="1">
      <c r="A161" s="409" t="s">
        <v>137</v>
      </c>
      <c r="B161" s="434"/>
      <c r="C161" s="435"/>
      <c r="D161" s="80">
        <f>SUM(D162:D162)</f>
        <v>0</v>
      </c>
      <c r="E161" s="80">
        <f>SUM(E162:E162)</f>
        <v>0</v>
      </c>
    </row>
    <row r="162" spans="1:5" ht="16.5" customHeight="1">
      <c r="A162" s="112"/>
      <c r="B162" s="1"/>
      <c r="C162" s="1"/>
      <c r="D162" s="111"/>
      <c r="E162" s="78"/>
    </row>
    <row r="163" spans="1:5" ht="16.5" customHeight="1">
      <c r="A163" s="409" t="s">
        <v>138</v>
      </c>
      <c r="B163" s="434"/>
      <c r="C163" s="435"/>
      <c r="D163" s="80">
        <f>SUM(D164:D164)</f>
        <v>320.18</v>
      </c>
      <c r="E163" s="80">
        <f>SUM(E164:E164)</f>
        <v>0</v>
      </c>
    </row>
    <row r="164" spans="1:5" ht="16.5" customHeight="1">
      <c r="A164" s="109">
        <v>44606</v>
      </c>
      <c r="B164" s="128" t="s">
        <v>333</v>
      </c>
      <c r="C164" s="128" t="s">
        <v>96</v>
      </c>
      <c r="D164" s="111">
        <v>320.18</v>
      </c>
      <c r="E164" s="78"/>
    </row>
    <row r="165" spans="1:5" ht="16.5" customHeight="1">
      <c r="A165" s="409" t="s">
        <v>161</v>
      </c>
      <c r="B165" s="434"/>
      <c r="C165" s="435"/>
      <c r="D165" s="80">
        <f>SUM(D166:D172)</f>
        <v>3536.62</v>
      </c>
      <c r="E165" s="80">
        <f>SUM(E166:E172)</f>
        <v>1427.52</v>
      </c>
    </row>
    <row r="166" spans="1:5" ht="16.5" customHeight="1">
      <c r="A166" s="109">
        <v>44508</v>
      </c>
      <c r="B166" s="128" t="s">
        <v>257</v>
      </c>
      <c r="C166" s="128" t="s">
        <v>258</v>
      </c>
      <c r="D166" s="108">
        <v>200</v>
      </c>
      <c r="E166" s="120"/>
    </row>
    <row r="167" spans="1:5" ht="16.5" customHeight="1">
      <c r="A167" s="109">
        <v>44578</v>
      </c>
      <c r="B167" s="128" t="s">
        <v>315</v>
      </c>
      <c r="C167" s="128" t="s">
        <v>96</v>
      </c>
      <c r="D167" s="111">
        <v>320</v>
      </c>
      <c r="E167" s="120"/>
    </row>
    <row r="168" spans="1:5" ht="16.5" customHeight="1">
      <c r="A168" s="112">
        <v>44627</v>
      </c>
      <c r="B168" s="128" t="s">
        <v>349</v>
      </c>
      <c r="C168" s="128" t="s">
        <v>123</v>
      </c>
      <c r="D168" s="111">
        <v>438</v>
      </c>
      <c r="E168" s="81"/>
    </row>
    <row r="169" spans="1:5" ht="16.5" customHeight="1">
      <c r="A169" s="109">
        <v>44642</v>
      </c>
      <c r="B169" s="128" t="s">
        <v>364</v>
      </c>
      <c r="C169" s="128" t="s">
        <v>96</v>
      </c>
      <c r="D169" s="108">
        <v>211.5</v>
      </c>
      <c r="E169" s="111"/>
    </row>
    <row r="170" spans="1:5" ht="16.5" customHeight="1">
      <c r="A170" s="112">
        <v>44639</v>
      </c>
      <c r="B170" s="128" t="s">
        <v>367</v>
      </c>
      <c r="C170" s="128" t="s">
        <v>213</v>
      </c>
      <c r="D170" s="108">
        <v>167.88</v>
      </c>
      <c r="E170" s="111"/>
    </row>
    <row r="171" spans="1:5" ht="16.5" customHeight="1">
      <c r="A171" s="113">
        <v>44673</v>
      </c>
      <c r="B171" s="128" t="s">
        <v>391</v>
      </c>
      <c r="C171" s="128" t="s">
        <v>96</v>
      </c>
      <c r="D171" s="170">
        <v>2199.24</v>
      </c>
      <c r="E171" s="111"/>
    </row>
    <row r="172" spans="1:5" ht="15.75" customHeight="1">
      <c r="A172" s="112">
        <v>44720</v>
      </c>
      <c r="B172" s="128" t="s">
        <v>428</v>
      </c>
      <c r="C172" s="128" t="s">
        <v>427</v>
      </c>
      <c r="D172" s="170"/>
      <c r="E172" s="169">
        <v>1427.52</v>
      </c>
    </row>
    <row r="173" spans="1:5" ht="15.75" customHeight="1">
      <c r="A173" s="400" t="s">
        <v>68</v>
      </c>
      <c r="B173" s="440"/>
      <c r="C173" s="85"/>
      <c r="D173" s="86">
        <f>SUM(D6+D13+D21+D26+D29+D38+D42+D101+D129+D138+D141+D143+D148+D152+D161+D163+D165)</f>
        <v>19328.79</v>
      </c>
      <c r="E173" s="86">
        <f>SUM(E6+E13+E21+E26+E29+E38+E42+E101+E129+E138+E141+E143+E148+E152+E161+E163+E165)</f>
        <v>2873.36</v>
      </c>
    </row>
    <row r="174" spans="1:5" ht="15">
      <c r="A174" s="404" t="s">
        <v>71</v>
      </c>
      <c r="B174" s="405"/>
      <c r="C174" s="87"/>
      <c r="D174" s="293">
        <f>SUM(E173-D173)</f>
        <v>-16455.43</v>
      </c>
      <c r="E174" s="294"/>
    </row>
  </sheetData>
  <sheetProtection/>
  <mergeCells count="19">
    <mergeCell ref="A173:B173"/>
    <mergeCell ref="A152:C152"/>
    <mergeCell ref="A165:C165"/>
    <mergeCell ref="A6:C6"/>
    <mergeCell ref="A101:C101"/>
    <mergeCell ref="A26:C26"/>
    <mergeCell ref="A13:C13"/>
    <mergeCell ref="A129:C129"/>
    <mergeCell ref="A148:C148"/>
    <mergeCell ref="A174:B174"/>
    <mergeCell ref="A163:C163"/>
    <mergeCell ref="A141:C141"/>
    <mergeCell ref="A161:C161"/>
    <mergeCell ref="A3:E3"/>
    <mergeCell ref="A38:C38"/>
    <mergeCell ref="A29:C29"/>
    <mergeCell ref="A42:C42"/>
    <mergeCell ref="A143:C143"/>
    <mergeCell ref="A138:C138"/>
  </mergeCells>
  <printOptions/>
  <pageMargins left="0.787401575" right="0.787401575" top="0.984251969" bottom="0.984251969" header="0.4921259845" footer="0.4921259845"/>
  <pageSetup horizontalDpi="300" verticalDpi="300" orientation="portrait" paperSize="9" scale="84" r:id="rId1"/>
  <rowBreaks count="1" manualBreakCount="1">
    <brk id="9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O19" sqref="O19"/>
    </sheetView>
  </sheetViews>
  <sheetFormatPr defaultColWidth="11.421875" defaultRowHeight="12.75"/>
  <cols>
    <col min="1" max="1" width="13.57421875" style="0" customWidth="1"/>
    <col min="2" max="2" width="18.00390625" style="0" customWidth="1"/>
    <col min="3" max="3" width="13.421875" style="0" bestFit="1" customWidth="1"/>
    <col min="4" max="4" width="13.421875" style="0" customWidth="1"/>
    <col min="5" max="5" width="13.421875" style="0" bestFit="1" customWidth="1"/>
    <col min="6" max="6" width="0.5625" style="0" customWidth="1"/>
    <col min="7" max="7" width="13.57421875" style="0" bestFit="1" customWidth="1"/>
    <col min="8" max="8" width="14.00390625" style="0" bestFit="1" customWidth="1"/>
    <col min="9" max="9" width="18.57421875" style="0" bestFit="1" customWidth="1"/>
  </cols>
  <sheetData>
    <row r="1" spans="1:9" ht="25.5">
      <c r="A1" s="442" t="s">
        <v>186</v>
      </c>
      <c r="B1" s="443"/>
      <c r="C1" s="443"/>
      <c r="D1" s="443"/>
      <c r="E1" s="443"/>
      <c r="F1" s="443"/>
      <c r="G1" s="443"/>
      <c r="H1" s="443"/>
      <c r="I1" s="443"/>
    </row>
    <row r="2" spans="1:9" ht="14.25">
      <c r="A2" s="444" t="s">
        <v>77</v>
      </c>
      <c r="B2" s="165" t="s">
        <v>78</v>
      </c>
      <c r="C2" s="134" t="s">
        <v>79</v>
      </c>
      <c r="D2" s="135" t="s">
        <v>79</v>
      </c>
      <c r="E2" s="135" t="s">
        <v>80</v>
      </c>
      <c r="F2" s="136"/>
      <c r="G2" s="137" t="s">
        <v>81</v>
      </c>
      <c r="H2" s="137" t="s">
        <v>82</v>
      </c>
      <c r="I2" s="138" t="s">
        <v>78</v>
      </c>
    </row>
    <row r="3" spans="1:9" ht="14.25">
      <c r="A3" s="445"/>
      <c r="B3" s="166" t="s">
        <v>187</v>
      </c>
      <c r="C3" s="139" t="s">
        <v>83</v>
      </c>
      <c r="D3" s="140" t="s">
        <v>84</v>
      </c>
      <c r="E3" s="140" t="s">
        <v>85</v>
      </c>
      <c r="F3" s="141"/>
      <c r="G3" s="142" t="s">
        <v>188</v>
      </c>
      <c r="H3" s="142" t="s">
        <v>189</v>
      </c>
      <c r="I3" s="143" t="s">
        <v>190</v>
      </c>
    </row>
    <row r="4" spans="1:9" ht="14.25">
      <c r="A4" s="144"/>
      <c r="B4" s="175"/>
      <c r="C4" s="175"/>
      <c r="D4" s="176"/>
      <c r="E4" s="177"/>
      <c r="F4" s="145"/>
      <c r="G4" s="146"/>
      <c r="H4" s="146"/>
      <c r="I4" s="147"/>
    </row>
    <row r="5" spans="1:10" ht="15">
      <c r="A5" s="144" t="s">
        <v>86</v>
      </c>
      <c r="B5" s="150">
        <v>76.35</v>
      </c>
      <c r="C5" s="178">
        <v>3000</v>
      </c>
      <c r="D5" s="178">
        <v>3000</v>
      </c>
      <c r="E5" s="178">
        <v>2923.65</v>
      </c>
      <c r="F5" s="148"/>
      <c r="G5" s="146">
        <v>12923.65</v>
      </c>
      <c r="H5" s="149">
        <v>0</v>
      </c>
      <c r="I5" s="150">
        <v>165.49</v>
      </c>
      <c r="J5" s="151"/>
    </row>
    <row r="6" spans="1:9" ht="15.75" thickBot="1">
      <c r="A6" s="152"/>
      <c r="B6" s="155"/>
      <c r="C6" s="179"/>
      <c r="D6" s="179"/>
      <c r="E6" s="179"/>
      <c r="F6" s="153"/>
      <c r="G6" s="154"/>
      <c r="H6" s="154"/>
      <c r="I6" s="155"/>
    </row>
    <row r="7" spans="1:9" ht="15">
      <c r="A7" s="144"/>
      <c r="B7" s="156"/>
      <c r="C7" s="178"/>
      <c r="D7" s="178"/>
      <c r="E7" s="178"/>
      <c r="F7" s="145"/>
      <c r="G7" s="146"/>
      <c r="H7" s="146"/>
      <c r="I7" s="156"/>
    </row>
    <row r="8" spans="1:9" ht="15">
      <c r="A8" s="144" t="s">
        <v>87</v>
      </c>
      <c r="B8" s="156">
        <v>3.71</v>
      </c>
      <c r="C8" s="178">
        <v>5000</v>
      </c>
      <c r="D8" s="178">
        <v>5000</v>
      </c>
      <c r="E8" s="178">
        <v>4996.29</v>
      </c>
      <c r="F8" s="148"/>
      <c r="G8" s="146">
        <v>5196.29</v>
      </c>
      <c r="H8" s="146">
        <v>-196.29</v>
      </c>
      <c r="I8" s="156">
        <v>147.49</v>
      </c>
    </row>
    <row r="9" spans="1:9" ht="15.75" thickBot="1">
      <c r="A9" s="152"/>
      <c r="B9" s="155"/>
      <c r="C9" s="179"/>
      <c r="D9" s="179"/>
      <c r="E9" s="179"/>
      <c r="F9" s="153"/>
      <c r="G9" s="154"/>
      <c r="H9" s="154"/>
      <c r="I9" s="155"/>
    </row>
    <row r="10" spans="1:9" ht="15">
      <c r="A10" s="144"/>
      <c r="B10" s="156"/>
      <c r="C10" s="178"/>
      <c r="D10" s="178"/>
      <c r="E10" s="178"/>
      <c r="F10" s="145"/>
      <c r="G10" s="146"/>
      <c r="H10" s="146"/>
      <c r="I10" s="156"/>
    </row>
    <row r="11" spans="1:9" ht="15">
      <c r="A11" s="144" t="s">
        <v>88</v>
      </c>
      <c r="B11" s="150">
        <v>349.6</v>
      </c>
      <c r="C11" s="178">
        <v>1500</v>
      </c>
      <c r="D11" s="178">
        <v>1500</v>
      </c>
      <c r="E11" s="178">
        <v>1150.4</v>
      </c>
      <c r="F11" s="148"/>
      <c r="G11" s="146">
        <v>1150.4</v>
      </c>
      <c r="H11" s="149">
        <v>0</v>
      </c>
      <c r="I11" s="150">
        <v>490.11</v>
      </c>
    </row>
    <row r="12" spans="1:9" ht="15.75" thickBot="1">
      <c r="A12" s="152"/>
      <c r="B12" s="155"/>
      <c r="C12" s="179"/>
      <c r="D12" s="179"/>
      <c r="E12" s="179"/>
      <c r="F12" s="153"/>
      <c r="G12" s="154"/>
      <c r="H12" s="154"/>
      <c r="I12" s="155"/>
    </row>
    <row r="13" spans="1:9" ht="15">
      <c r="A13" s="144"/>
      <c r="B13" s="156"/>
      <c r="C13" s="178"/>
      <c r="D13" s="178"/>
      <c r="E13" s="178"/>
      <c r="F13" s="145"/>
      <c r="G13" s="146"/>
      <c r="H13" s="146"/>
      <c r="I13" s="156"/>
    </row>
    <row r="14" spans="1:14" ht="15">
      <c r="A14" s="157" t="s">
        <v>89</v>
      </c>
      <c r="B14" s="156">
        <v>0</v>
      </c>
      <c r="C14" s="178">
        <v>0</v>
      </c>
      <c r="D14" s="178">
        <v>0</v>
      </c>
      <c r="E14" s="178">
        <v>0</v>
      </c>
      <c r="F14" s="148"/>
      <c r="G14" s="146"/>
      <c r="H14" s="146"/>
      <c r="I14" s="156"/>
      <c r="N14" s="306"/>
    </row>
    <row r="15" spans="1:9" ht="15.75" thickBot="1">
      <c r="A15" s="152"/>
      <c r="B15" s="155"/>
      <c r="C15" s="179"/>
      <c r="D15" s="179"/>
      <c r="E15" s="179"/>
      <c r="F15" s="153"/>
      <c r="G15" s="154"/>
      <c r="H15" s="154"/>
      <c r="I15" s="155"/>
    </row>
    <row r="16" spans="1:9" ht="15">
      <c r="A16" s="144"/>
      <c r="B16" s="159"/>
      <c r="C16" s="178"/>
      <c r="D16" s="178"/>
      <c r="E16" s="178"/>
      <c r="F16" s="145"/>
      <c r="G16" s="158"/>
      <c r="H16" s="158"/>
      <c r="I16" s="159"/>
    </row>
    <row r="17" spans="1:9" ht="15">
      <c r="A17" s="157" t="s">
        <v>90</v>
      </c>
      <c r="B17" s="150">
        <v>721.03</v>
      </c>
      <c r="C17" s="178">
        <v>1200</v>
      </c>
      <c r="D17" s="178">
        <v>1200</v>
      </c>
      <c r="E17" s="178">
        <v>478.97</v>
      </c>
      <c r="F17" s="148"/>
      <c r="G17" s="149">
        <v>478.97</v>
      </c>
      <c r="H17" s="149">
        <v>0</v>
      </c>
      <c r="I17" s="150">
        <v>601.39</v>
      </c>
    </row>
    <row r="18" spans="1:9" ht="15.75" thickBot="1">
      <c r="A18" s="152"/>
      <c r="B18" s="155"/>
      <c r="C18" s="179"/>
      <c r="D18" s="179"/>
      <c r="E18" s="179"/>
      <c r="F18" s="153"/>
      <c r="G18" s="154"/>
      <c r="H18" s="154"/>
      <c r="I18" s="155"/>
    </row>
    <row r="19" spans="1:9" ht="15">
      <c r="A19" s="160"/>
      <c r="B19" s="156"/>
      <c r="C19" s="181"/>
      <c r="D19" s="181"/>
      <c r="E19" s="180"/>
      <c r="F19" s="145"/>
      <c r="G19" s="146"/>
      <c r="H19" s="146"/>
      <c r="I19" s="156"/>
    </row>
    <row r="20" spans="1:9" ht="15">
      <c r="A20" s="144" t="s">
        <v>91</v>
      </c>
      <c r="B20" s="156">
        <v>2116.84</v>
      </c>
      <c r="C20" s="178">
        <v>6000</v>
      </c>
      <c r="D20" s="178">
        <v>6000</v>
      </c>
      <c r="E20" s="178">
        <f>SUM(C20-B20)</f>
        <v>3883.16</v>
      </c>
      <c r="F20" s="148"/>
      <c r="G20" s="146">
        <v>3800</v>
      </c>
      <c r="H20" s="146">
        <v>83.16</v>
      </c>
      <c r="I20" s="156">
        <v>208.79</v>
      </c>
    </row>
    <row r="21" spans="1:9" ht="15.75" thickBot="1">
      <c r="A21" s="152"/>
      <c r="B21" s="182"/>
      <c r="C21" s="182"/>
      <c r="D21" s="179"/>
      <c r="E21" s="179"/>
      <c r="F21" s="161"/>
      <c r="G21" s="154"/>
      <c r="H21" s="154"/>
      <c r="I21" s="155"/>
    </row>
    <row r="22" spans="1:9" ht="15.75" thickBot="1">
      <c r="A22" s="162" t="s">
        <v>92</v>
      </c>
      <c r="B22" s="183">
        <f>SUM(B5:B20)</f>
        <v>3267.53</v>
      </c>
      <c r="C22" s="184">
        <f>SUM(C5:C21)</f>
        <v>16700</v>
      </c>
      <c r="D22" s="185">
        <f>SUM(D5:D20)</f>
        <v>16700</v>
      </c>
      <c r="E22" s="185">
        <f>SUM(E4:E21)</f>
        <v>13432.47</v>
      </c>
      <c r="F22" s="163"/>
      <c r="G22" s="164">
        <f>SUM(G5:G20)</f>
        <v>23549.31</v>
      </c>
      <c r="H22" s="164">
        <f>SUM(H5:H20)</f>
        <v>-113.13</v>
      </c>
      <c r="I22" s="164">
        <f>SUM(I4:I21)</f>
        <v>1613.27</v>
      </c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2016-12-07T12:41:11Z</cp:lastPrinted>
  <dcterms:created xsi:type="dcterms:W3CDTF">2001-02-27T19:39:15Z</dcterms:created>
  <dcterms:modified xsi:type="dcterms:W3CDTF">2022-11-02T06:32:04Z</dcterms:modified>
  <cp:category/>
  <cp:version/>
  <cp:contentType/>
  <cp:contentStatus/>
</cp:coreProperties>
</file>