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10" windowHeight="9050" tabRatio="947" firstSheet="3" activeTab="8"/>
  </bookViews>
  <sheets>
    <sheet name="BILAN" sheetId="1" r:id="rId1"/>
    <sheet name="Poste 1 Cotisations" sheetId="2" r:id="rId2"/>
    <sheet name="Poste 2 licences et cartes" sheetId="3" r:id="rId3"/>
    <sheet name="Poste 3 matériel" sheetId="4" r:id="rId4"/>
    <sheet name="Poste 4 subventions" sheetId="5" r:id="rId5"/>
    <sheet name="Poste 5 Reseau ALIEN" sheetId="6" r:id="rId6"/>
    <sheet name="Poste 5 bis comptes Alien" sheetId="7" r:id="rId7"/>
    <sheet name="Poste 6 Charges d'exploitation" sheetId="8" r:id="rId8"/>
    <sheet name="COMMISSIONS" sheetId="9" r:id="rId9"/>
    <sheet name="COMPTE CHEQUES" sheetId="10" r:id="rId10"/>
  </sheets>
  <definedNames>
    <definedName name="_xlnm.Print_Area" localSheetId="1">'Poste 1 Cotisations'!$A$1:$E$31</definedName>
    <definedName name="_xlnm.Print_Area" localSheetId="2">'Poste 2 licences et cartes'!$A$1:$E$112</definedName>
  </definedNames>
  <calcPr fullCalcOnLoad="1"/>
</workbook>
</file>

<file path=xl/sharedStrings.xml><?xml version="1.0" encoding="utf-8"?>
<sst xmlns="http://schemas.openxmlformats.org/spreadsheetml/2006/main" count="1081" uniqueCount="448">
  <si>
    <t>Date</t>
  </si>
  <si>
    <t>Nature mouvement</t>
  </si>
  <si>
    <t>Crédit</t>
  </si>
  <si>
    <t>Débit</t>
  </si>
  <si>
    <t>DATE</t>
  </si>
  <si>
    <t>NATURE</t>
  </si>
  <si>
    <t>DEBIT</t>
  </si>
  <si>
    <t>CREDIT</t>
  </si>
  <si>
    <t>TOTAL</t>
  </si>
  <si>
    <t>Poste 1</t>
  </si>
  <si>
    <t>Dépenses</t>
  </si>
  <si>
    <t>Recettes</t>
  </si>
  <si>
    <t>Poste 2</t>
  </si>
  <si>
    <t>Poste 3</t>
  </si>
  <si>
    <t>MATERIELS</t>
  </si>
  <si>
    <t>Poste 4</t>
  </si>
  <si>
    <t>SUBVENTIONS</t>
  </si>
  <si>
    <t>Poste 5</t>
  </si>
  <si>
    <t>Charges d'exploitation</t>
  </si>
  <si>
    <t>Fournitures administratives</t>
  </si>
  <si>
    <t>Salons-foires et expositions</t>
  </si>
  <si>
    <t>Déplacements</t>
  </si>
  <si>
    <t>Réceptions &amp; frais de représentation</t>
  </si>
  <si>
    <t>Frais d'affranchissement</t>
  </si>
  <si>
    <t>Total dépenses</t>
  </si>
  <si>
    <t>Total recettes</t>
  </si>
  <si>
    <t>COMITE REGIONAL CORSE</t>
  </si>
  <si>
    <t>COTISATIONS</t>
  </si>
  <si>
    <t>Poste 1  Cotisations Fédérales</t>
  </si>
  <si>
    <t>LICENCES ET CARTES DOUBLE FACE</t>
  </si>
  <si>
    <t>Commision Technique</t>
  </si>
  <si>
    <t>Commission Archeologie</t>
  </si>
  <si>
    <t>Commission Environnement et Biologie</t>
  </si>
  <si>
    <t>Commission Apnee</t>
  </si>
  <si>
    <t>Commission Médicale</t>
  </si>
  <si>
    <t>CNDS</t>
  </si>
  <si>
    <t>ALIEN</t>
  </si>
  <si>
    <t>Commission Technique</t>
  </si>
  <si>
    <t>Commission Apnée</t>
  </si>
  <si>
    <t>Commision Médicale</t>
  </si>
  <si>
    <t>Cartes Commissions</t>
  </si>
  <si>
    <t xml:space="preserve">Achat fournitures fédérales </t>
  </si>
  <si>
    <t>Téléphone / Internet</t>
  </si>
  <si>
    <t>Frais Bancaires</t>
  </si>
  <si>
    <t>Hébergement/Repas</t>
  </si>
  <si>
    <t>Location de voiture</t>
  </si>
  <si>
    <t>Essence</t>
  </si>
  <si>
    <t>Réunions et AG</t>
  </si>
  <si>
    <t>Communication / Publicité</t>
  </si>
  <si>
    <t>Assurances</t>
  </si>
  <si>
    <t>Divers</t>
  </si>
  <si>
    <t>Site internet Comité</t>
  </si>
  <si>
    <t>Poste 4 Subventions</t>
  </si>
  <si>
    <t>RESEAU ALIEN</t>
  </si>
  <si>
    <t>Poste 2 licences et cartes</t>
  </si>
  <si>
    <t>N° Chq/virement</t>
  </si>
  <si>
    <t>Poste 6</t>
  </si>
  <si>
    <t>Poste 3 Matériel</t>
  </si>
  <si>
    <t>Poste 6 charges d'exploitation</t>
  </si>
  <si>
    <t>N° CHQ/VIR/ CB</t>
  </si>
  <si>
    <t>Prévisionnel</t>
  </si>
  <si>
    <t>Commission Juridique</t>
  </si>
  <si>
    <t>retours banque</t>
  </si>
  <si>
    <t>Cartes clubs</t>
  </si>
  <si>
    <t>Adhésions Nationales des clubs</t>
  </si>
  <si>
    <t>Adhésions Départementales des clubs</t>
  </si>
  <si>
    <t>Adhésions Régionales des clubs</t>
  </si>
  <si>
    <t>Total Poste 1</t>
  </si>
  <si>
    <t>Total Débit Crédit</t>
  </si>
  <si>
    <t>Total Poste 2</t>
  </si>
  <si>
    <t>Total Poste 3</t>
  </si>
  <si>
    <t>Total Poste 6</t>
  </si>
  <si>
    <t>Total Poste 4</t>
  </si>
  <si>
    <t>Total Poste 5</t>
  </si>
  <si>
    <t>Poste 5 Réseau ALIEN</t>
  </si>
  <si>
    <t>Solde en Compte à l'instantanée</t>
  </si>
  <si>
    <t>COMMISSIONS</t>
  </si>
  <si>
    <t>Montant restant</t>
  </si>
  <si>
    <t xml:space="preserve">Montant </t>
  </si>
  <si>
    <t>Reste à</t>
  </si>
  <si>
    <t>Montant versé</t>
  </si>
  <si>
    <t xml:space="preserve">Montant pas </t>
  </si>
  <si>
    <t>demandé</t>
  </si>
  <si>
    <t>attribué</t>
  </si>
  <si>
    <t>verser</t>
  </si>
  <si>
    <t>APNEE</t>
  </si>
  <si>
    <t>ARCHEOLOGIE</t>
  </si>
  <si>
    <t>BIOLOGIE</t>
  </si>
  <si>
    <t>JURIDIQUE</t>
  </si>
  <si>
    <t>MEDICALE</t>
  </si>
  <si>
    <t>TECHNIQUE</t>
  </si>
  <si>
    <t>Totaux</t>
  </si>
  <si>
    <t>Réunions et  AG</t>
  </si>
  <si>
    <t>Adhésions Régional des clubs</t>
  </si>
  <si>
    <t>Achat matériel</t>
  </si>
  <si>
    <t>Balance 2020</t>
  </si>
  <si>
    <t>Virement</t>
  </si>
  <si>
    <t>Cartes  clubs</t>
  </si>
  <si>
    <t>Vente Fournitures Fédérales</t>
  </si>
  <si>
    <t xml:space="preserve">Licences             </t>
  </si>
  <si>
    <t xml:space="preserve">Licences                  </t>
  </si>
  <si>
    <t>STARESO ALIEN séjour Scientifique</t>
  </si>
  <si>
    <t>BURON Daniel déplacements Corte Alien</t>
  </si>
  <si>
    <t>REPORT 31/12/2017</t>
  </si>
  <si>
    <t>Frais déplacements VRIJENS réunion 15 Mars</t>
  </si>
  <si>
    <t>Frais déplacements LERISSEL Alien</t>
  </si>
  <si>
    <t>Frais déplacements BRURON Alien</t>
  </si>
  <si>
    <t>SPICE CIRCUS Supports de communication</t>
  </si>
  <si>
    <t>Frais déplacements BURON Alien</t>
  </si>
  <si>
    <t>Frais Déplact SERAFINI Alien</t>
  </si>
  <si>
    <t>Frais Déplact Escales Alien</t>
  </si>
  <si>
    <t>Frais Déplact Buron Alien</t>
  </si>
  <si>
    <t>Frais déplacement ESPLAT Alien</t>
  </si>
  <si>
    <t>Frais deplacements ALIEN Buron</t>
  </si>
  <si>
    <t>Frais deplacements ALIEN Ferrand</t>
  </si>
  <si>
    <t>Sortie ALIEN Buron Daniel</t>
  </si>
  <si>
    <t>Costa verde Loisirs plongées recherche ALIEN</t>
  </si>
  <si>
    <t>Frais Alien Lerissel Karine</t>
  </si>
  <si>
    <t>Frais deplacements BURON ALIEN</t>
  </si>
  <si>
    <t>Frais deplacements BURON ALIEN Fête science</t>
  </si>
  <si>
    <t>COMPTES Alien 2018 / 2019 / 2020</t>
  </si>
  <si>
    <t>Budget Alien 2018-2019</t>
  </si>
  <si>
    <t>Budget Alien 2019-2020</t>
  </si>
  <si>
    <t>virement</t>
  </si>
  <si>
    <t>1 Achat fournitures fédérales</t>
  </si>
  <si>
    <t>2 Fournitures administratives</t>
  </si>
  <si>
    <t>3 Frais d'affranchissement</t>
  </si>
  <si>
    <t>4 Téléphone Internet</t>
  </si>
  <si>
    <t>5 Site Internet Comité</t>
  </si>
  <si>
    <t>7 Frais Bancaires</t>
  </si>
  <si>
    <t>8 Déplacements</t>
  </si>
  <si>
    <t>9 Hébergements repas</t>
  </si>
  <si>
    <t>10 Location de voitures</t>
  </si>
  <si>
    <t>11 Essence</t>
  </si>
  <si>
    <t>12 Salons, Foires et expositions</t>
  </si>
  <si>
    <t>13 Réceptions et frais de représentation</t>
  </si>
  <si>
    <t>14 Réunions et AG</t>
  </si>
  <si>
    <t>15 Communication et publicité</t>
  </si>
  <si>
    <t>16 Assurances</t>
  </si>
  <si>
    <t>1 Cotisations Nationales des Clubs</t>
  </si>
  <si>
    <t>2 Cotisations Régionales des clubs</t>
  </si>
  <si>
    <t>3 Cotisations départementales des club</t>
  </si>
  <si>
    <t>1 Licences / Cartes</t>
  </si>
  <si>
    <t>2 Cartes commissions</t>
  </si>
  <si>
    <t>4 Reversement ristournes licences 2A</t>
  </si>
  <si>
    <t>5 Reversement ristournes cartes 2A</t>
  </si>
  <si>
    <t>6 Reversement ristournes licences 2B</t>
  </si>
  <si>
    <t>7 Reversement ristournes cartes 2B</t>
  </si>
  <si>
    <t>1 Subvention Commission Technique</t>
  </si>
  <si>
    <t>2 Subvention commission Archelogie</t>
  </si>
  <si>
    <t>3 Subvention Commision Environnement et Biologie</t>
  </si>
  <si>
    <t>4 Subvention Commission Apnée</t>
  </si>
  <si>
    <t>5 Subvention Commission Médicale</t>
  </si>
  <si>
    <t>6 Subvention Commission Juridique</t>
  </si>
  <si>
    <t>7 CNDS</t>
  </si>
  <si>
    <t>8 Divers</t>
  </si>
  <si>
    <t>2020-5-1 Frais déplacements BURON ALIEN 20/7 Porto</t>
  </si>
  <si>
    <t xml:space="preserve">2020-5-4 Frais déplacements visite clubs balagne </t>
  </si>
  <si>
    <t>2020-5-2 Repas Buron déplacements</t>
  </si>
  <si>
    <t>2020-5-3 Réunion repas Office environnement</t>
  </si>
  <si>
    <t>Compte de résultat 2020/2021</t>
  </si>
  <si>
    <t>Au 15/09/2021</t>
  </si>
  <si>
    <t>Recyclage brevets d'état</t>
  </si>
  <si>
    <t>Solde en Compte au 15 septembre 2020</t>
  </si>
  <si>
    <t>Avoir Région 15 septembre 2021</t>
  </si>
  <si>
    <t>Avoir théorique Région 15 sept. 2021</t>
  </si>
  <si>
    <t>Factures dûs le 15/09/2021</t>
  </si>
  <si>
    <t>17 Divers</t>
  </si>
  <si>
    <t>Comptes rattachés des commissions 2020/2021</t>
  </si>
  <si>
    <t>en 2020/2021</t>
  </si>
  <si>
    <t>versé 15/09/21</t>
  </si>
  <si>
    <t>en banque 15/09/21</t>
  </si>
  <si>
    <t>COMPTES chèques 2020/2021</t>
  </si>
  <si>
    <t>REPORT 14/09/2020</t>
  </si>
  <si>
    <t>comptes 15/09/2020</t>
  </si>
  <si>
    <t>2020-5-5  SPICE CIRCUS ALIEN impression livres</t>
  </si>
  <si>
    <t>Règlement  licences / cartes   1 au 15/9/20</t>
  </si>
  <si>
    <t>3 Reglement licences/ Cartes 1 au 15/9/2020</t>
  </si>
  <si>
    <t>Fact 2021-5-1 Journee ALIEN BURON</t>
  </si>
  <si>
    <t>Fact 2021-5-2 Journee ALIEN LERISSEL</t>
  </si>
  <si>
    <t>Fact 2021-5-3 Journee ALIEN FERRAND</t>
  </si>
  <si>
    <t>Fact 2021-5-4 Journee ALIEN COSTA VERDE LOISIR</t>
  </si>
  <si>
    <t>Prélèvement</t>
  </si>
  <si>
    <t>Fact 200935 CTR</t>
  </si>
  <si>
    <t>FACT 2021-6-9-1    Repas corse AGE aix les bains</t>
  </si>
  <si>
    <t>CB</t>
  </si>
  <si>
    <t>Affilliations association</t>
  </si>
  <si>
    <t>prélèvement</t>
  </si>
  <si>
    <t>Affiliation clubs</t>
  </si>
  <si>
    <t xml:space="preserve">Prélèvement SEPA Affiliation </t>
  </si>
  <si>
    <t xml:space="preserve">Prélèvement SEPA Affiliation provent stéphane </t>
  </si>
  <si>
    <t>Fact 2021-6-7-1 Cotisation Jazz</t>
  </si>
  <si>
    <t>Fact 2021-6-7-2 Progéliance</t>
  </si>
  <si>
    <t>Fact 2021-6-2-1 AMAZON Cartouches encre</t>
  </si>
  <si>
    <t>Fact 2021-6-2-2 AMAZON enveloppes électoin</t>
  </si>
  <si>
    <t>FACT 2021-6-7-1 Cotisation jazz</t>
  </si>
  <si>
    <t>Prélèvements SEPA Licences cartes 1 au 15/9</t>
  </si>
  <si>
    <t>Remise chèque FACT 201012 200905 Base aérienne</t>
  </si>
  <si>
    <t>ch 9617079</t>
  </si>
  <si>
    <t>Fact 200905 Tyrennia base aérienne</t>
  </si>
  <si>
    <t>Fact 201012 Tyrennia base aérienne</t>
  </si>
  <si>
    <t>Subvention CNDS</t>
  </si>
  <si>
    <t>Fact 2021-6-5-1 AZURINE CONSEIL</t>
  </si>
  <si>
    <t>ristournes licences CODEP 2A</t>
  </si>
  <si>
    <t>Ristournes licences CODEP 2B</t>
  </si>
  <si>
    <t>Fact 200975 CTR cartes 15 au 30 sept</t>
  </si>
  <si>
    <t>ch 4835413</t>
  </si>
  <si>
    <t>fact 201005 Taravo</t>
  </si>
  <si>
    <t>Fact 2021-6-7-2 Frais prélèvement SEPA</t>
  </si>
  <si>
    <t>Rejet SEPA 04200137 cotisations 2020-2021</t>
  </si>
  <si>
    <t>Fact 2021-6-7-2 Frais rejet SEPA 04200137</t>
  </si>
  <si>
    <t>Rejet SEPA 04200137 cotisations Nationales</t>
  </si>
  <si>
    <t>Rejet SEPA 04200137 cotisations Régionales</t>
  </si>
  <si>
    <t>Rejet SEPA 04200137 cotisations Départementales</t>
  </si>
  <si>
    <t>Fact  2021-2-3-2 ffessm fweb191093 brevets au 14/09</t>
  </si>
  <si>
    <t>Fact 2021-6-2-01 AMAZON Cartouches encre</t>
  </si>
  <si>
    <t>Fact 2021-6-2-02 AMAZON enveloppes élections</t>
  </si>
  <si>
    <t>Fact 2021-6-1-1 Ffessm #2020082770 boutique CTR</t>
  </si>
  <si>
    <t>Fact 2021-2-1-1 ffessm FWEB191154 brevets 15 au 30/09</t>
  </si>
  <si>
    <t>Fact 2021-2-1-2 ffessm FWEB191153 Licences 15 au 30/09</t>
  </si>
  <si>
    <t>Fact 2021-2-3-1 ffessm fweb191093 brevets au 14/09</t>
  </si>
  <si>
    <t>Fact 2021-2-3-2 ffessm fweb1092 licences au 14/09</t>
  </si>
  <si>
    <t>Fact 2021-2-3-2  ffessm fweb191093 Licences au 14/09</t>
  </si>
  <si>
    <t>Fact 2021-2-3-1 ffessm fweb1092 Brevets au 14/09</t>
  </si>
  <si>
    <t>Fact 2021-6-7-2 Cotisation Jazz</t>
  </si>
  <si>
    <t>Fact 201082 Fournitures FFESSM CTR</t>
  </si>
  <si>
    <t>Prélèvement SEPA licences cartes 15 au 30/9</t>
  </si>
  <si>
    <t>Fact 2021-6-7-3 Progéliance</t>
  </si>
  <si>
    <t>Fact 2021-6-2-3 YOTINO</t>
  </si>
  <si>
    <t xml:space="preserve">Fact 2021-6-2-3 YOTINO papier couleur </t>
  </si>
  <si>
    <t>FACT-2021-4-7-1 participation recyclage Corse</t>
  </si>
  <si>
    <t>1° Subvention Archeo Region</t>
  </si>
  <si>
    <t>en banque 15/9/2020</t>
  </si>
  <si>
    <t>Fact CTR 2010130 Cartes octobre 2020</t>
  </si>
  <si>
    <t>Fact 2010130 CTR Cartes octobre 2020</t>
  </si>
  <si>
    <t>Fact 2021-2-1-6 ffessm FWEB191245 CTR Cartes</t>
  </si>
  <si>
    <t>Remise chèques  Base aérienne et Taravo</t>
  </si>
  <si>
    <t>Remises 2 chèques</t>
  </si>
  <si>
    <t>ch612011</t>
  </si>
  <si>
    <t>ch4835416</t>
  </si>
  <si>
    <t>Fact 201086 TARAVO</t>
  </si>
  <si>
    <t>Fact 201090 Base aérienne</t>
  </si>
  <si>
    <t>Fact 2021-2-1-5 ffessm FWEB191244 licences octobre</t>
  </si>
  <si>
    <t>Fact 2021-2-1-6 ffessm FWEB191245 brevets octobre</t>
  </si>
  <si>
    <t>Fact 2021-6-1-1 ffessm #2020082770 boutique CTR</t>
  </si>
  <si>
    <t>Prélèvement SEPA licences cartes octobre</t>
  </si>
  <si>
    <t>Budget Alien 2020-2021</t>
  </si>
  <si>
    <t>Fact 2021-6-7-3 Frais prélèvement SEPA</t>
  </si>
  <si>
    <t>Fact 201103 ERAGNOLE PUB BANDEAU SITE</t>
  </si>
  <si>
    <t>Fact 2021-6-7-3 Cotisation Jazz</t>
  </si>
  <si>
    <t>Fact 2021-6-7-4 Progéliance</t>
  </si>
  <si>
    <t>OEC ALIEN Solde avenant 4</t>
  </si>
  <si>
    <t>Fact 2021-6-14-1 ALTI CAMPI comité directeur et collège</t>
  </si>
  <si>
    <t xml:space="preserve">ch </t>
  </si>
  <si>
    <t>FACT 2021-6-9-1  Repas corse AGE aix les bains</t>
  </si>
  <si>
    <t>Remise chèque FACT 200942 Base aérienne</t>
  </si>
  <si>
    <t>Prélèvement SEPA licences cartes octobre +1 affil</t>
  </si>
  <si>
    <t>Fact 201019 OXYGENE</t>
  </si>
  <si>
    <t>remise 1 chèque</t>
  </si>
  <si>
    <t>Fact 2021-5-5 Déplacements BURON Corte</t>
  </si>
  <si>
    <t>Fact 2021-6-8-1 Frais dépl VRIJENS  Corte comité directeur et collège 7/12</t>
  </si>
  <si>
    <t>Fact 2021-6-8-2 Frais dépl ESCALES  Corte comité directeur et collège 7/12</t>
  </si>
  <si>
    <t>Fact 2021-2-1-8 FFESSM fweb191313 Cartes CTR Nov 20</t>
  </si>
  <si>
    <t>Fact 2021-2-1-8 FFESSM fweb191313 Cartes nov 20</t>
  </si>
  <si>
    <t>Fact 2021-2-1-7 FFESSM Licences nov 20</t>
  </si>
  <si>
    <t>Fact 2021-6-8-1 Frais dépl VRIJENS  CDR Corte 7/12</t>
  </si>
  <si>
    <t>Fact 2021-6-8-2 Frais dépl ESCALES CDR Corte 7/12</t>
  </si>
  <si>
    <t>FACT 2021-6-9-2  Repas OEC Natura 2000 17/9/2020</t>
  </si>
  <si>
    <t>Cheque</t>
  </si>
  <si>
    <t xml:space="preserve">Fact 2021-6-14-2 Réunions DDCSPP </t>
  </si>
  <si>
    <t>Fact 2021-6-9-2  repas OEC</t>
  </si>
  <si>
    <t>Fact 201102 INCANTU PUB BANDEAU SITE</t>
  </si>
  <si>
    <t>Fact 2021-6-8-3 Frais déplacements ALFONSI CDR Corte 7/12</t>
  </si>
  <si>
    <t>Fact 2021-6-8-3 Frais dépl ALFONSI Corte comité directeur  7/12</t>
  </si>
  <si>
    <t>Fact 201129 CTR licences cartes novembre</t>
  </si>
  <si>
    <t>Fact 2021-6-8-4 Frais dépl GRANDJEAN CDR 7/12</t>
  </si>
  <si>
    <t>Fact 2021-6-5-2 AZURINE CONSEIL</t>
  </si>
  <si>
    <t>1 chèque 0612013</t>
  </si>
  <si>
    <t>FFESM Ristournes cartes 2020</t>
  </si>
  <si>
    <t>CODEP 2A reversement ristournes cartes</t>
  </si>
  <si>
    <t>CODEP 2B reversement ristournes cartes</t>
  </si>
  <si>
    <t>Prélèvement SEPA licences cartes Novembre</t>
  </si>
  <si>
    <t>Fact 2021-6-7-4 Frais prélèvement SEPA</t>
  </si>
  <si>
    <t xml:space="preserve">Fact 201106 Base aérienne carte nov </t>
  </si>
  <si>
    <t>chèque 0612019</t>
  </si>
  <si>
    <t>Fact 201101 ISULA PUB BANDEAU SITE</t>
  </si>
  <si>
    <t>Fact 2021-6-6-1 Azurine maintenance site et achat domaines</t>
  </si>
  <si>
    <t>FACT 2021-6-14-2  réunion DDCSPP 9/9/2020</t>
  </si>
  <si>
    <t>Fact 2021-6-3-1 affranchissement vote par correspondance</t>
  </si>
  <si>
    <t>Fact 2021-2-1-8 FFESSM Brevets nov 20</t>
  </si>
  <si>
    <t>Fact 2021-2-1-7 FFESSM FWEB191312 Licences nov 20</t>
  </si>
  <si>
    <t>Fact 2021-2-1-9 FFESSM Licences dec 20 FWEB191387</t>
  </si>
  <si>
    <t>Fact 2021-2-1-10 FFESSM Brevets dec 20 FWEB191388</t>
  </si>
  <si>
    <t>Fact 2021-6-2-04 Cartes visites et de correspondance</t>
  </si>
  <si>
    <t>Prélèvement SEPA licences cartes Décembre</t>
  </si>
  <si>
    <t>Fact 2021-6-7-5 Frais prélèvement SEPA</t>
  </si>
  <si>
    <t>Fact 2021-6-7-6 Progéliance</t>
  </si>
  <si>
    <t>Fact 2021-6-7-5 Progéliance</t>
  </si>
  <si>
    <t>Fact 2021-6-7-4 Cotisation Jazz</t>
  </si>
  <si>
    <t>Fact 2021-6-7-5 Cotisation Jazz</t>
  </si>
  <si>
    <t>FACT 2021-6-14-3 Repas AGE Ajaccio</t>
  </si>
  <si>
    <t>Fact 2021-6-8-6 Frais depl AGE Ajacccio BURON</t>
  </si>
  <si>
    <t>Fact 2021-6-8-5 Frais depl AGE Ajacccio VRIJENS</t>
  </si>
  <si>
    <t>Fact 2021-6-17-1 Cotisation au CROS</t>
  </si>
  <si>
    <t>Fact 2021-2-1-11 FFESSM Licences JAN 21 FWEB191461</t>
  </si>
  <si>
    <t>Fact 2021-2-1-12 FFESSM Brevets JAN 21 FWEB191462</t>
  </si>
  <si>
    <t>Fact 2021-2-1-11 FFESSM Licences JAN 21 FWEB191461- Avoirs 7825 et 78587</t>
  </si>
  <si>
    <t>Fact 210104 janvier licences cartes Taravo</t>
  </si>
  <si>
    <t xml:space="preserve">Base aérienne Fact 210107 </t>
  </si>
  <si>
    <t>Fact 2021-6-16-1 Cotisation Assurances</t>
  </si>
  <si>
    <t>Fact 201203 TARAVO</t>
  </si>
  <si>
    <t>Fact 201203 TARAVO licences cartes dec 2020</t>
  </si>
  <si>
    <t>Prélèvement SEPA licences cartes janvier</t>
  </si>
  <si>
    <t>Fact 2021-6-7-6 Frais prélèvement SEPA</t>
  </si>
  <si>
    <t>Fact 2021-6-7-6 Cotisation Jazz</t>
  </si>
  <si>
    <t>Remb SEPA bonifacio plongee doublon banque</t>
  </si>
  <si>
    <t>Fact 2021-6-7-6 Frais refus SEPA</t>
  </si>
  <si>
    <t>Fact 2021-6-7-7 Progéliance</t>
  </si>
  <si>
    <t>Fact 2021-2-1-13 FFESSM Licences Février 21</t>
  </si>
  <si>
    <t>Fact 2021-2-1-14 FFESSM Cartes Février 21</t>
  </si>
  <si>
    <t>Prélèvement SEPA licences cartes février</t>
  </si>
  <si>
    <t>Fact 2021-6-17-2 ZOOM</t>
  </si>
  <si>
    <t>Plongée nature remb licences</t>
  </si>
  <si>
    <t>Frais de paiement Fact 2021-6-7-7</t>
  </si>
  <si>
    <t>Fact 2021-6-7-7 Cotisation Jazz</t>
  </si>
  <si>
    <t>Fact 2021-6-7-7 Frais prélèvement SEPA</t>
  </si>
  <si>
    <t>Fact 2021-6-7-7 Régularisation frais SEPA</t>
  </si>
  <si>
    <t>Fact 2021-6-5-5 AZURINE</t>
  </si>
  <si>
    <t xml:space="preserve"> Fact 2021-6-13-1 GAEC MICHELAS AGE LYON Vin</t>
  </si>
  <si>
    <t>Fact 2021-6-7-8 Progéliance</t>
  </si>
  <si>
    <t>Fact 2021-6-13-1 GAEC MICHELAS</t>
  </si>
  <si>
    <t>Fact 210307 Base aérienne</t>
  </si>
  <si>
    <t>Prélèvement SEPA licences cartes mars</t>
  </si>
  <si>
    <t>Fact 2021-6-8-7 déplacement AJACCIO MF2 Vrijens</t>
  </si>
  <si>
    <t>Fact 2021-6-7-8 Cotisation Jazz</t>
  </si>
  <si>
    <t>Fact 2021-6-7-8 Frais prélèvement SEPA</t>
  </si>
  <si>
    <t>Fact 2021-6-7-8 Cotisation annuelle CB</t>
  </si>
  <si>
    <t>Subvention 2021 Commission Archéologie</t>
  </si>
  <si>
    <t>Solde Subvention 2021 Commission Archéologie</t>
  </si>
  <si>
    <t>Fact FFESSM Affiliations nationales</t>
  </si>
  <si>
    <t>Fact 2021-6-7-9 Progéliance</t>
  </si>
  <si>
    <t>Fact 2021-5-6 Affiches dépliants SPICE CIRCUS</t>
  </si>
  <si>
    <t>Fact 2021-6-15-1 SPICE CIRCUS</t>
  </si>
  <si>
    <t>Fact 2021-5-6 Affiches dépliants ALIEN SPICE CIRCUS</t>
  </si>
  <si>
    <t>Fact 2021-6-15-1 SPICE CIRCUS matériel communication Région</t>
  </si>
  <si>
    <t>FACT 2021-1-1 FFESSM Affiliations nationales</t>
  </si>
  <si>
    <t>remise 2 chèques</t>
  </si>
  <si>
    <t>Fact 210404 base aérienne et Taravo</t>
  </si>
  <si>
    <t>Fact 2021-6-8-8 note de frais déplacement VRIJENS</t>
  </si>
  <si>
    <t>Fact 2021-5-7 Déplacements BURON Balagne</t>
  </si>
  <si>
    <t>Prélèvement SEPA licences cartes avril</t>
  </si>
  <si>
    <t>Fact 2021-6-7-9 Frais prélèvement SEPA</t>
  </si>
  <si>
    <t>Fact 2021-6-7-9 Cotisation Jazz</t>
  </si>
  <si>
    <t>Fact 210438 commission archéo cartes avril 21</t>
  </si>
  <si>
    <t>Fact 2021-2-1-18 FFESSM Cartes avril 21 fweb191660</t>
  </si>
  <si>
    <t>Fact 2021-2-1-18 FFESSM Cartes avril 21 FWEB191660</t>
  </si>
  <si>
    <t>Fact 2021-2-1-17 FFESSM Licences avril 21FWEB191659</t>
  </si>
  <si>
    <t>Fact 2021-2-1-16 FFESSM Cartes mars 21 FWEB191589</t>
  </si>
  <si>
    <t>Fact 2021-2-1-15 FFESSM Licences mars 21 FWEB191588</t>
  </si>
  <si>
    <t>Fact 2021-6-1-2 ffessm boutique CTR 021034041</t>
  </si>
  <si>
    <t>Fact 210539 CTR Cartes maoi</t>
  </si>
  <si>
    <t>Fact 210601 boutique CTR</t>
  </si>
  <si>
    <t>Fact 2021-2-1-20 CTR cartes mai FWEB191731</t>
  </si>
  <si>
    <t>Fact 2021-2-1-20 FFESSM cartes mai 21 FWEB191731</t>
  </si>
  <si>
    <t>Fact 2021-2-1-19 FFESSM licences mai 21 FWEB191730</t>
  </si>
  <si>
    <t>Fact 210539 CTR Cartes mai</t>
  </si>
  <si>
    <t>Prélèvement SEPA licences cartes mai</t>
  </si>
  <si>
    <t>Fact 2021-6-7-10 Progéliance</t>
  </si>
  <si>
    <t>Fact 2021-6-7-10 Frais prélèvement SEPA</t>
  </si>
  <si>
    <t>Fact 2021-6-7-11 Progéliance</t>
  </si>
  <si>
    <t>Fact 2021-6-7-10 Cotisation Jazz</t>
  </si>
  <si>
    <t>Fact 210650 cartes CTR</t>
  </si>
  <si>
    <t>Fact 210651 cartes CTR</t>
  </si>
  <si>
    <t>Rmise 1 chèque</t>
  </si>
  <si>
    <t>Rmise chèque MIFSUD Fact 210607</t>
  </si>
  <si>
    <t>Fact 2021-2-1-20 FFESSM cartes juin 21 FWEB191804</t>
  </si>
  <si>
    <t>Fact 2021-2-1-19 FFESSM licences juin 21 FWEB191803</t>
  </si>
  <si>
    <t>Fact 2021-2-1-20 FFESSM cartes CTR juin 21 FWEB191804</t>
  </si>
  <si>
    <t>Fact 2021-2-1-20 FFESSM cartes ARCHEO  juin 21 FWEB191804</t>
  </si>
  <si>
    <t>Prélèvement SEPA licences cartes JUIN</t>
  </si>
  <si>
    <t>Prélèvement SEPA licences cartes JUIN premier</t>
  </si>
  <si>
    <t>Fact 2021-6-7-11 Frais prélèvement SEPA</t>
  </si>
  <si>
    <t>Fact 2021-6-7-11 Cotisation Jazz</t>
  </si>
  <si>
    <t>Rejet SEPA OXYGENE</t>
  </si>
  <si>
    <t>Fact 2021-6-7-11 Frais de Rejet Fact 210607 oxygene</t>
  </si>
  <si>
    <t>Fact 2021-6-7-12 Progéliance</t>
  </si>
  <si>
    <t>FACT 210756 CTR</t>
  </si>
  <si>
    <t>FACT 210756 CTR Cartes</t>
  </si>
  <si>
    <t>FACT 210757 ARCHEO</t>
  </si>
  <si>
    <t>FACT 2021-6-2-05 Ccartouches encre HP</t>
  </si>
  <si>
    <t>Remise 1 chèque</t>
  </si>
  <si>
    <t>Fact 210704  Taravo</t>
  </si>
  <si>
    <t xml:space="preserve">Fact 210709 base aérienne </t>
  </si>
  <si>
    <t>FACT 2021-6-2-05 Cartouches encre HP</t>
  </si>
  <si>
    <t>Prélèvement SEPA licences cartes juillet</t>
  </si>
  <si>
    <t>Office de l'environnement ALIEN avance avenant 2021/2022</t>
  </si>
  <si>
    <t>remboursement BURON Frais ALIEN note de frais</t>
  </si>
  <si>
    <t>Rejet SEPA Aquarium</t>
  </si>
  <si>
    <t>Frais de Rejet Fact 2021-6-7-11 oxygene</t>
  </si>
  <si>
    <t>Frais de rejet Fact 2021-6-7-12 Aquarium</t>
  </si>
  <si>
    <t>Fact 2021-6-7-12 Frais prélèvement SEPA</t>
  </si>
  <si>
    <t>Régularisation frais SEPA Oxygene</t>
  </si>
  <si>
    <t>Régularisation frais SEPA</t>
  </si>
  <si>
    <t>Fact 2021-5-8 cash remboursement Buron</t>
  </si>
  <si>
    <t xml:space="preserve"> 23/08/2021</t>
  </si>
  <si>
    <t>Fact 2021-5-9 note de frais déplacement Buron</t>
  </si>
  <si>
    <t>Fact 2021-5-10 note de frais 30/7 déplacement Alien</t>
  </si>
  <si>
    <t>Fact 2021-2-1-24 ffessm brevets juillet FWEB191873</t>
  </si>
  <si>
    <t>Fact 2021-2-1-25 ffessm licences juillet FWEB191872</t>
  </si>
  <si>
    <t>Fact 2021-2-1-24 ffessm brevets ARCHEO FWEB191873</t>
  </si>
  <si>
    <t>Fact 2021-2-1-24 ffessm brevets CTR FWEB191873</t>
  </si>
  <si>
    <t>Budget Alien 2021-2022</t>
  </si>
  <si>
    <t>Règlement licences / Cartes     1 au 15/9/2020</t>
  </si>
  <si>
    <t>6 Suivi developpement et maintenance site Internet Comité</t>
  </si>
  <si>
    <t>Suivi maintenance et developpement site internet</t>
  </si>
  <si>
    <t>1° subvention Apnée Région</t>
  </si>
  <si>
    <t>OEC  ALIEN avance avenant 6 2021/2022</t>
  </si>
  <si>
    <t>OEC ALIEN Solde avenant 4  2019/2020</t>
  </si>
  <si>
    <t>OEC avance alien budget 2019 - 2020 avenant 4</t>
  </si>
  <si>
    <t>Avance alien Budget 2020-2021 avenant 5</t>
  </si>
  <si>
    <t>Avance alien Budget 2021-2022 avenant 6</t>
  </si>
  <si>
    <t>VIR acompte Budget ALIEN 2018-2019 avenant 3</t>
  </si>
  <si>
    <t>Solde Budget Alien 2018 - 2019 avenant 3</t>
  </si>
  <si>
    <t>Avenant 3</t>
  </si>
  <si>
    <t>Avenant 4</t>
  </si>
  <si>
    <t>Avenant 5</t>
  </si>
  <si>
    <t>Avenant 6</t>
  </si>
  <si>
    <t>Ristournes Licences codep 2A     2019-2020</t>
  </si>
  <si>
    <t>Ristournes Licences codep 2B     2019-2020</t>
  </si>
  <si>
    <t>Ristournes Cartes  codep 2A         2019-2020</t>
  </si>
  <si>
    <t>Ristournes Cartes  codep 2B         2019-2020</t>
  </si>
  <si>
    <t>Reversement ristournes Cartes 2B siège   2019/2020</t>
  </si>
  <si>
    <t>reversement siège ristournes cartes codep 2A</t>
  </si>
  <si>
    <t>reversement siège ristourne cartes codep 2B</t>
  </si>
  <si>
    <t>Reversement ristournes Cartes 2A siege   2019/2020</t>
  </si>
  <si>
    <t>Virement 1° Subvention apnée</t>
  </si>
  <si>
    <t>FACT 2021-6-7-12 Cotisation Jazz</t>
  </si>
  <si>
    <t>FACT 2021-6-7-13 Progéliance</t>
  </si>
  <si>
    <t>FACT 2021-6-7-12 Cotisaation Jazz</t>
  </si>
  <si>
    <t>FACT 2021-2-1-27 ffessm licences aout FWEB191941</t>
  </si>
  <si>
    <t>FACT 2021-2-1-26 ffessm brevets aout FWEB191942 - avoir AV0008940</t>
  </si>
  <si>
    <t xml:space="preserve">FACT 2021-2-1-26 ffessm brevets aout FWEB191942 </t>
  </si>
  <si>
    <t>FACT 210860 Cartes CTR</t>
  </si>
  <si>
    <t>FACT 2021-6-7-13 frais prélèvement SEPA</t>
  </si>
  <si>
    <t>Prélèvement SEPA licences Cartes Aout (primo)</t>
  </si>
  <si>
    <t>Prélèvement SEPA Licences Cartes Aout (recurrent)</t>
  </si>
  <si>
    <t>Sommes restants à encaisser le  15/09/2021</t>
  </si>
  <si>
    <t>Reste en compte commissions    15/09/2021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</si>
</sst>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mmm\-yyyy"/>
    <numFmt numFmtId="175" formatCode="#,##0.00\ [$€-1]"/>
    <numFmt numFmtId="176" formatCode="#,##0.00\ &quot;€&quot;"/>
    <numFmt numFmtId="177" formatCode="#,##0.00\ _€"/>
  </numFmts>
  <fonts count="72">
    <font>
      <sz val="10"/>
      <name val="Arial"/>
      <family val="0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4"/>
      <name val="Fredfont"/>
      <family val="0"/>
    </font>
    <font>
      <sz val="14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1"/>
      <color indexed="4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color indexed="10"/>
      <name val="Arial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1"/>
      <name val="Calibri"/>
      <family val="2"/>
    </font>
    <font>
      <sz val="11"/>
      <color rgb="FF00B0F0"/>
      <name val="Calibri"/>
      <family val="2"/>
    </font>
    <font>
      <b/>
      <sz val="14"/>
      <color rgb="FFFF0000"/>
      <name val="Arial"/>
      <family val="2"/>
    </font>
    <font>
      <b/>
      <sz val="2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47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419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left"/>
    </xf>
    <xf numFmtId="175" fontId="0" fillId="0" borderId="10" xfId="0" applyNumberFormat="1" applyFont="1" applyBorder="1" applyAlignment="1">
      <alignment horizontal="right"/>
    </xf>
    <xf numFmtId="175" fontId="3" fillId="33" borderId="10" xfId="0" applyNumberFormat="1" applyFont="1" applyFill="1" applyBorder="1" applyAlignment="1">
      <alignment/>
    </xf>
    <xf numFmtId="14" fontId="3" fillId="33" borderId="12" xfId="0" applyNumberFormat="1" applyFont="1" applyFill="1" applyBorder="1" applyAlignment="1">
      <alignment horizontal="center"/>
    </xf>
    <xf numFmtId="14" fontId="66" fillId="0" borderId="13" xfId="0" applyNumberFormat="1" applyFont="1" applyBorder="1" applyAlignment="1">
      <alignment horizontal="center"/>
    </xf>
    <xf numFmtId="175" fontId="3" fillId="9" borderId="10" xfId="0" applyNumberFormat="1" applyFont="1" applyFill="1" applyBorder="1" applyAlignment="1">
      <alignment horizontal="right"/>
    </xf>
    <xf numFmtId="14" fontId="0" fillId="34" borderId="10" xfId="0" applyNumberForma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" fontId="0" fillId="35" borderId="14" xfId="0" applyNumberFormat="1" applyFont="1" applyFill="1" applyBorder="1" applyAlignment="1">
      <alignment/>
    </xf>
    <xf numFmtId="4" fontId="12" fillId="35" borderId="14" xfId="0" applyNumberFormat="1" applyFont="1" applyFill="1" applyBorder="1" applyAlignment="1">
      <alignment/>
    </xf>
    <xf numFmtId="3" fontId="12" fillId="35" borderId="14" xfId="0" applyNumberFormat="1" applyFont="1" applyFill="1" applyBorder="1" applyAlignment="1">
      <alignment/>
    </xf>
    <xf numFmtId="176" fontId="67" fillId="35" borderId="15" xfId="0" applyNumberFormat="1" applyFont="1" applyFill="1" applyBorder="1" applyAlignment="1">
      <alignment horizontal="right"/>
    </xf>
    <xf numFmtId="4" fontId="5" fillId="35" borderId="16" xfId="0" applyNumberFormat="1" applyFont="1" applyFill="1" applyBorder="1" applyAlignment="1">
      <alignment horizontal="center"/>
    </xf>
    <xf numFmtId="4" fontId="5" fillId="36" borderId="17" xfId="0" applyNumberFormat="1" applyFont="1" applyFill="1" applyBorder="1" applyAlignment="1">
      <alignment horizontal="center"/>
    </xf>
    <xf numFmtId="4" fontId="0" fillId="35" borderId="17" xfId="0" applyNumberFormat="1" applyFont="1" applyFill="1" applyBorder="1" applyAlignment="1">
      <alignment/>
    </xf>
    <xf numFmtId="176" fontId="67" fillId="35" borderId="15" xfId="0" applyNumberFormat="1" applyFont="1" applyFill="1" applyBorder="1" applyAlignment="1">
      <alignment/>
    </xf>
    <xf numFmtId="175" fontId="0" fillId="0" borderId="10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left"/>
    </xf>
    <xf numFmtId="4" fontId="5" fillId="0" borderId="19" xfId="0" applyNumberFormat="1" applyFont="1" applyBorder="1" applyAlignment="1">
      <alignment horizontal="center"/>
    </xf>
    <xf numFmtId="4" fontId="0" fillId="37" borderId="20" xfId="0" applyNumberFormat="1" applyFont="1" applyFill="1" applyBorder="1" applyAlignment="1">
      <alignment/>
    </xf>
    <xf numFmtId="4" fontId="0" fillId="37" borderId="21" xfId="0" applyNumberFormat="1" applyFont="1" applyFill="1" applyBorder="1" applyAlignment="1">
      <alignment/>
    </xf>
    <xf numFmtId="3" fontId="0" fillId="37" borderId="21" xfId="0" applyNumberFormat="1" applyFont="1" applyFill="1" applyBorder="1" applyAlignment="1">
      <alignment/>
    </xf>
    <xf numFmtId="4" fontId="67" fillId="37" borderId="15" xfId="0" applyNumberFormat="1" applyFont="1" applyFill="1" applyBorder="1" applyAlignment="1">
      <alignment horizontal="right"/>
    </xf>
    <xf numFmtId="4" fontId="7" fillId="37" borderId="22" xfId="0" applyNumberFormat="1" applyFont="1" applyFill="1" applyBorder="1" applyAlignment="1">
      <alignment horizontal="center"/>
    </xf>
    <xf numFmtId="4" fontId="0" fillId="38" borderId="20" xfId="0" applyNumberFormat="1" applyFont="1" applyFill="1" applyBorder="1" applyAlignment="1">
      <alignment horizontal="center"/>
    </xf>
    <xf numFmtId="4" fontId="3" fillId="37" borderId="14" xfId="0" applyNumberFormat="1" applyFont="1" applyFill="1" applyBorder="1" applyAlignment="1">
      <alignment/>
    </xf>
    <xf numFmtId="176" fontId="67" fillId="37" borderId="15" xfId="0" applyNumberFormat="1" applyFont="1" applyFill="1" applyBorder="1" applyAlignment="1">
      <alignment/>
    </xf>
    <xf numFmtId="4" fontId="5" fillId="37" borderId="16" xfId="0" applyNumberFormat="1" applyFont="1" applyFill="1" applyBorder="1" applyAlignment="1">
      <alignment horizontal="center"/>
    </xf>
    <xf numFmtId="4" fontId="5" fillId="38" borderId="23" xfId="0" applyNumberFormat="1" applyFont="1" applyFill="1" applyBorder="1" applyAlignment="1">
      <alignment horizontal="center"/>
    </xf>
    <xf numFmtId="4" fontId="12" fillId="37" borderId="23" xfId="0" applyNumberFormat="1" applyFont="1" applyFill="1" applyBorder="1" applyAlignment="1">
      <alignment horizontal="left"/>
    </xf>
    <xf numFmtId="176" fontId="67" fillId="37" borderId="15" xfId="0" applyNumberFormat="1" applyFont="1" applyFill="1" applyBorder="1" applyAlignment="1">
      <alignment horizontal="right"/>
    </xf>
    <xf numFmtId="4" fontId="5" fillId="0" borderId="22" xfId="0" applyNumberFormat="1" applyFont="1" applyBorder="1" applyAlignment="1">
      <alignment horizontal="center"/>
    </xf>
    <xf numFmtId="4" fontId="3" fillId="38" borderId="22" xfId="0" applyNumberFormat="1" applyFont="1" applyFill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4" fontId="3" fillId="38" borderId="23" xfId="0" applyNumberFormat="1" applyFont="1" applyFill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3" fillId="38" borderId="17" xfId="0" applyNumberFormat="1" applyFont="1" applyFill="1" applyBorder="1" applyAlignment="1">
      <alignment horizontal="center"/>
    </xf>
    <xf numFmtId="4" fontId="67" fillId="37" borderId="25" xfId="0" applyNumberFormat="1" applyFont="1" applyFill="1" applyBorder="1" applyAlignment="1">
      <alignment horizontal="right"/>
    </xf>
    <xf numFmtId="4" fontId="6" fillId="37" borderId="20" xfId="0" applyNumberFormat="1" applyFont="1" applyFill="1" applyBorder="1" applyAlignment="1">
      <alignment/>
    </xf>
    <xf numFmtId="3" fontId="6" fillId="37" borderId="21" xfId="0" applyNumberFormat="1" applyFont="1" applyFill="1" applyBorder="1" applyAlignment="1">
      <alignment/>
    </xf>
    <xf numFmtId="176" fontId="67" fillId="37" borderId="26" xfId="0" applyNumberFormat="1" applyFont="1" applyFill="1" applyBorder="1" applyAlignment="1">
      <alignment/>
    </xf>
    <xf numFmtId="4" fontId="5" fillId="38" borderId="17" xfId="0" applyNumberFormat="1" applyFont="1" applyFill="1" applyBorder="1" applyAlignment="1">
      <alignment horizontal="center"/>
    </xf>
    <xf numFmtId="4" fontId="12" fillId="37" borderId="17" xfId="0" applyNumberFormat="1" applyFont="1" applyFill="1" applyBorder="1" applyAlignment="1">
      <alignment horizontal="right"/>
    </xf>
    <xf numFmtId="4" fontId="12" fillId="37" borderId="14" xfId="0" applyNumberFormat="1" applyFont="1" applyFill="1" applyBorder="1" applyAlignment="1">
      <alignment horizontal="left"/>
    </xf>
    <xf numFmtId="176" fontId="67" fillId="37" borderId="26" xfId="0" applyNumberFormat="1" applyFont="1" applyFill="1" applyBorder="1" applyAlignment="1">
      <alignment horizontal="right"/>
    </xf>
    <xf numFmtId="4" fontId="13" fillId="38" borderId="12" xfId="0" applyNumberFormat="1" applyFont="1" applyFill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4" fontId="13" fillId="38" borderId="21" xfId="0" applyNumberFormat="1" applyFont="1" applyFill="1" applyBorder="1" applyAlignment="1">
      <alignment horizontal="center"/>
    </xf>
    <xf numFmtId="4" fontId="0" fillId="37" borderId="14" xfId="0" applyNumberFormat="1" applyFont="1" applyFill="1" applyBorder="1" applyAlignment="1">
      <alignment/>
    </xf>
    <xf numFmtId="4" fontId="12" fillId="37" borderId="14" xfId="0" applyNumberFormat="1" applyFont="1" applyFill="1" applyBorder="1" applyAlignment="1">
      <alignment/>
    </xf>
    <xf numFmtId="3" fontId="14" fillId="37" borderId="14" xfId="0" applyNumberFormat="1" applyFont="1" applyFill="1" applyBorder="1" applyAlignment="1">
      <alignment/>
    </xf>
    <xf numFmtId="4" fontId="15" fillId="37" borderId="17" xfId="0" applyNumberFormat="1" applyFont="1" applyFill="1" applyBorder="1" applyAlignment="1">
      <alignment horizontal="right"/>
    </xf>
    <xf numFmtId="4" fontId="15" fillId="37" borderId="14" xfId="0" applyNumberFormat="1" applyFont="1" applyFill="1" applyBorder="1" applyAlignment="1">
      <alignment horizontal="left"/>
    </xf>
    <xf numFmtId="4" fontId="0" fillId="0" borderId="12" xfId="0" applyNumberFormat="1" applyFont="1" applyBorder="1" applyAlignment="1">
      <alignment horizontal="left"/>
    </xf>
    <xf numFmtId="175" fontId="0" fillId="0" borderId="22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176" fontId="0" fillId="0" borderId="18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175" fontId="0" fillId="0" borderId="0" xfId="0" applyNumberFormat="1" applyFont="1" applyAlignment="1">
      <alignment/>
    </xf>
    <xf numFmtId="176" fontId="0" fillId="0" borderId="10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17" fillId="0" borderId="29" xfId="0" applyNumberFormat="1" applyFont="1" applyBorder="1" applyAlignment="1">
      <alignment/>
    </xf>
    <xf numFmtId="4" fontId="17" fillId="38" borderId="30" xfId="0" applyNumberFormat="1" applyFont="1" applyFill="1" applyBorder="1" applyAlignment="1">
      <alignment/>
    </xf>
    <xf numFmtId="4" fontId="18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75" fontId="3" fillId="9" borderId="16" xfId="0" applyNumberFormat="1" applyFont="1" applyFill="1" applyBorder="1" applyAlignment="1">
      <alignment horizontal="right"/>
    </xf>
    <xf numFmtId="14" fontId="0" fillId="34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175" fontId="0" fillId="0" borderId="10" xfId="0" applyNumberFormat="1" applyFont="1" applyBorder="1" applyAlignment="1">
      <alignment horizontal="right"/>
    </xf>
    <xf numFmtId="14" fontId="0" fillId="0" borderId="10" xfId="0" applyNumberFormat="1" applyFont="1" applyBorder="1" applyAlignment="1">
      <alignment horizontal="left"/>
    </xf>
    <xf numFmtId="175" fontId="3" fillId="9" borderId="10" xfId="0" applyNumberFormat="1" applyFont="1" applyFill="1" applyBorder="1" applyAlignment="1">
      <alignment horizontal="right"/>
    </xf>
    <xf numFmtId="175" fontId="0" fillId="0" borderId="10" xfId="0" applyNumberFormat="1" applyFont="1" applyBorder="1" applyAlignment="1">
      <alignment/>
    </xf>
    <xf numFmtId="14" fontId="0" fillId="9" borderId="13" xfId="0" applyNumberFormat="1" applyFont="1" applyFill="1" applyBorder="1" applyAlignment="1">
      <alignment/>
    </xf>
    <xf numFmtId="14" fontId="0" fillId="34" borderId="10" xfId="0" applyNumberFormat="1" applyFont="1" applyFill="1" applyBorder="1" applyAlignment="1">
      <alignment/>
    </xf>
    <xf numFmtId="14" fontId="0" fillId="0" borderId="10" xfId="0" applyNumberFormat="1" applyFont="1" applyBorder="1" applyAlignment="1">
      <alignment/>
    </xf>
    <xf numFmtId="14" fontId="3" fillId="33" borderId="12" xfId="0" applyNumberFormat="1" applyFont="1" applyFill="1" applyBorder="1" applyAlignment="1">
      <alignment horizontal="center"/>
    </xf>
    <xf numFmtId="175" fontId="3" fillId="33" borderId="10" xfId="0" applyNumberFormat="1" applyFont="1" applyFill="1" applyBorder="1" applyAlignment="1">
      <alignment/>
    </xf>
    <xf numFmtId="14" fontId="66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75" fontId="3" fillId="9" borderId="10" xfId="0" applyNumberFormat="1" applyFont="1" applyFill="1" applyBorder="1" applyAlignment="1">
      <alignment horizontal="right"/>
    </xf>
    <xf numFmtId="14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175" fontId="0" fillId="0" borderId="10" xfId="0" applyNumberFormat="1" applyFont="1" applyBorder="1" applyAlignment="1">
      <alignment horizontal="right"/>
    </xf>
    <xf numFmtId="14" fontId="0" fillId="0" borderId="10" xfId="0" applyNumberFormat="1" applyFont="1" applyBorder="1" applyAlignment="1">
      <alignment/>
    </xf>
    <xf numFmtId="14" fontId="3" fillId="33" borderId="12" xfId="0" applyNumberFormat="1" applyFont="1" applyFill="1" applyBorder="1" applyAlignment="1">
      <alignment horizontal="center"/>
    </xf>
    <xf numFmtId="175" fontId="3" fillId="33" borderId="10" xfId="0" applyNumberFormat="1" applyFont="1" applyFill="1" applyBorder="1" applyAlignment="1">
      <alignment/>
    </xf>
    <xf numFmtId="14" fontId="66" fillId="0" borderId="13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right"/>
    </xf>
    <xf numFmtId="14" fontId="0" fillId="34" borderId="10" xfId="0" applyNumberFormat="1" applyFont="1" applyFill="1" applyBorder="1" applyAlignment="1">
      <alignment horizontal="left"/>
    </xf>
    <xf numFmtId="14" fontId="0" fillId="34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75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left"/>
    </xf>
    <xf numFmtId="14" fontId="0" fillId="0" borderId="10" xfId="0" applyNumberFormat="1" applyFont="1" applyBorder="1" applyAlignment="1">
      <alignment/>
    </xf>
    <xf numFmtId="175" fontId="0" fillId="0" borderId="10" xfId="0" applyNumberFormat="1" applyFont="1" applyBorder="1" applyAlignment="1">
      <alignment horizontal="right"/>
    </xf>
    <xf numFmtId="14" fontId="0" fillId="34" borderId="10" xfId="0" applyNumberFormat="1" applyFont="1" applyFill="1" applyBorder="1" applyAlignment="1">
      <alignment horizontal="left"/>
    </xf>
    <xf numFmtId="14" fontId="0" fillId="34" borderId="10" xfId="0" applyNumberFormat="1" applyFont="1" applyFill="1" applyBorder="1" applyAlignment="1">
      <alignment/>
    </xf>
    <xf numFmtId="14" fontId="0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75" fontId="3" fillId="9" borderId="10" xfId="0" applyNumberFormat="1" applyFont="1" applyFill="1" applyBorder="1" applyAlignment="1">
      <alignment horizontal="right"/>
    </xf>
    <xf numFmtId="14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175" fontId="0" fillId="0" borderId="10" xfId="0" applyNumberFormat="1" applyFont="1" applyBorder="1" applyAlignment="1">
      <alignment horizontal="right"/>
    </xf>
    <xf numFmtId="14" fontId="0" fillId="34" borderId="10" xfId="0" applyNumberFormat="1" applyFont="1" applyFill="1" applyBorder="1" applyAlignment="1">
      <alignment horizontal="left"/>
    </xf>
    <xf numFmtId="17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3" fillId="33" borderId="12" xfId="0" applyNumberFormat="1" applyFont="1" applyFill="1" applyBorder="1" applyAlignment="1">
      <alignment horizontal="center"/>
    </xf>
    <xf numFmtId="175" fontId="3" fillId="33" borderId="10" xfId="0" applyNumberFormat="1" applyFont="1" applyFill="1" applyBorder="1" applyAlignment="1">
      <alignment/>
    </xf>
    <xf numFmtId="14" fontId="66" fillId="0" borderId="13" xfId="0" applyNumberFormat="1" applyFont="1" applyBorder="1" applyAlignment="1">
      <alignment horizontal="center"/>
    </xf>
    <xf numFmtId="175" fontId="0" fillId="34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175" fontId="5" fillId="0" borderId="10" xfId="0" applyNumberFormat="1" applyFont="1" applyBorder="1" applyAlignment="1">
      <alignment horizontal="right"/>
    </xf>
    <xf numFmtId="175" fontId="66" fillId="0" borderId="10" xfId="0" applyNumberFormat="1" applyFont="1" applyBorder="1" applyAlignment="1">
      <alignment horizontal="right"/>
    </xf>
    <xf numFmtId="0" fontId="0" fillId="38" borderId="14" xfId="0" applyFont="1" applyFill="1" applyBorder="1" applyAlignment="1">
      <alignment/>
    </xf>
    <xf numFmtId="0" fontId="0" fillId="19" borderId="20" xfId="0" applyFill="1" applyBorder="1" applyAlignment="1">
      <alignment horizontal="center"/>
    </xf>
    <xf numFmtId="0" fontId="39" fillId="19" borderId="20" xfId="0" applyFont="1" applyFill="1" applyBorder="1" applyAlignment="1">
      <alignment horizontal="center"/>
    </xf>
    <xf numFmtId="0" fontId="39" fillId="38" borderId="20" xfId="0" applyFont="1" applyFill="1" applyBorder="1" applyAlignment="1">
      <alignment horizontal="center"/>
    </xf>
    <xf numFmtId="0" fontId="39" fillId="39" borderId="20" xfId="0" applyFont="1" applyFill="1" applyBorder="1" applyAlignment="1">
      <alignment horizontal="center"/>
    </xf>
    <xf numFmtId="0" fontId="39" fillId="39" borderId="22" xfId="0" applyFont="1" applyFill="1" applyBorder="1" applyAlignment="1">
      <alignment horizontal="center"/>
    </xf>
    <xf numFmtId="0" fontId="0" fillId="19" borderId="17" xfId="0" applyFill="1" applyBorder="1" applyAlignment="1">
      <alignment horizontal="center"/>
    </xf>
    <xf numFmtId="0" fontId="39" fillId="19" borderId="17" xfId="0" applyFont="1" applyFill="1" applyBorder="1" applyAlignment="1">
      <alignment horizontal="center"/>
    </xf>
    <xf numFmtId="0" fontId="39" fillId="38" borderId="17" xfId="0" applyFont="1" applyFill="1" applyBorder="1" applyAlignment="1">
      <alignment horizontal="center"/>
    </xf>
    <xf numFmtId="0" fontId="39" fillId="39" borderId="17" xfId="0" applyFont="1" applyFill="1" applyBorder="1" applyAlignment="1">
      <alignment horizontal="center"/>
    </xf>
    <xf numFmtId="0" fontId="39" fillId="39" borderId="16" xfId="0" applyFont="1" applyFill="1" applyBorder="1" applyAlignment="1">
      <alignment horizontal="center"/>
    </xf>
    <xf numFmtId="0" fontId="64" fillId="0" borderId="31" xfId="0" applyFont="1" applyBorder="1" applyAlignment="1">
      <alignment/>
    </xf>
    <xf numFmtId="0" fontId="49" fillId="38" borderId="23" xfId="0" applyFont="1" applyFill="1" applyBorder="1" applyAlignment="1">
      <alignment horizontal="center"/>
    </xf>
    <xf numFmtId="176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8" fontId="49" fillId="38" borderId="23" xfId="0" applyNumberFormat="1" applyFont="1" applyFill="1" applyBorder="1" applyAlignment="1">
      <alignment horizontal="center"/>
    </xf>
    <xf numFmtId="176" fontId="39" fillId="0" borderId="23" xfId="0" applyNumberFormat="1" applyFont="1" applyBorder="1" applyAlignment="1">
      <alignment horizontal="center"/>
    </xf>
    <xf numFmtId="176" fontId="39" fillId="0" borderId="24" xfId="0" applyNumberFormat="1" applyFont="1" applyBorder="1" applyAlignment="1">
      <alignment horizontal="center"/>
    </xf>
    <xf numFmtId="0" fontId="49" fillId="0" borderId="0" xfId="0" applyFont="1" applyAlignment="1">
      <alignment/>
    </xf>
    <xf numFmtId="0" fontId="64" fillId="0" borderId="32" xfId="0" applyFont="1" applyBorder="1" applyAlignment="1">
      <alignment/>
    </xf>
    <xf numFmtId="0" fontId="49" fillId="38" borderId="33" xfId="0" applyFont="1" applyFill="1" applyBorder="1" applyAlignment="1">
      <alignment horizontal="center"/>
    </xf>
    <xf numFmtId="176" fontId="0" fillId="0" borderId="33" xfId="0" applyNumberFormat="1" applyBorder="1" applyAlignment="1">
      <alignment horizontal="center"/>
    </xf>
    <xf numFmtId="176" fontId="0" fillId="0" borderId="34" xfId="0" applyNumberFormat="1" applyBorder="1" applyAlignment="1">
      <alignment horizontal="center"/>
    </xf>
    <xf numFmtId="176" fontId="0" fillId="0" borderId="24" xfId="0" applyNumberFormat="1" applyBorder="1" applyAlignment="1">
      <alignment horizontal="center"/>
    </xf>
    <xf numFmtId="0" fontId="64" fillId="0" borderId="35" xfId="0" applyFont="1" applyBorder="1" applyAlignment="1">
      <alignment/>
    </xf>
    <xf numFmtId="176" fontId="0" fillId="0" borderId="36" xfId="0" applyNumberFormat="1" applyBorder="1" applyAlignment="1">
      <alignment horizontal="center"/>
    </xf>
    <xf numFmtId="176" fontId="0" fillId="0" borderId="37" xfId="0" applyNumberFormat="1" applyBorder="1" applyAlignment="1">
      <alignment horizontal="center"/>
    </xf>
    <xf numFmtId="0" fontId="64" fillId="0" borderId="38" xfId="0" applyFont="1" applyBorder="1" applyAlignment="1">
      <alignment/>
    </xf>
    <xf numFmtId="0" fontId="0" fillId="38" borderId="33" xfId="0" applyFill="1" applyBorder="1" applyAlignment="1">
      <alignment horizontal="center"/>
    </xf>
    <xf numFmtId="0" fontId="68" fillId="19" borderId="11" xfId="0" applyFont="1" applyFill="1" applyBorder="1" applyAlignment="1">
      <alignment/>
    </xf>
    <xf numFmtId="0" fontId="68" fillId="38" borderId="11" xfId="0" applyFont="1" applyFill="1" applyBorder="1" applyAlignment="1">
      <alignment horizontal="center" vertical="center"/>
    </xf>
    <xf numFmtId="176" fontId="68" fillId="39" borderId="11" xfId="0" applyNumberFormat="1" applyFont="1" applyFill="1" applyBorder="1" applyAlignment="1">
      <alignment horizontal="center" vertical="center"/>
    </xf>
    <xf numFmtId="0" fontId="0" fillId="19" borderId="22" xfId="0" applyFont="1" applyFill="1" applyBorder="1" applyAlignment="1">
      <alignment horizontal="center" vertical="center"/>
    </xf>
    <xf numFmtId="0" fontId="0" fillId="19" borderId="16" xfId="0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left"/>
    </xf>
    <xf numFmtId="175" fontId="0" fillId="34" borderId="10" xfId="0" applyNumberFormat="1" applyFont="1" applyFill="1" applyBorder="1" applyAlignment="1">
      <alignment horizontal="right"/>
    </xf>
    <xf numFmtId="175" fontId="0" fillId="34" borderId="10" xfId="0" applyNumberFormat="1" applyFont="1" applyFill="1" applyBorder="1" applyAlignment="1">
      <alignment/>
    </xf>
    <xf numFmtId="175" fontId="0" fillId="34" borderId="10" xfId="0" applyNumberFormat="1" applyFont="1" applyFill="1" applyBorder="1" applyAlignment="1">
      <alignment horizontal="right"/>
    </xf>
    <xf numFmtId="0" fontId="0" fillId="40" borderId="10" xfId="0" applyFont="1" applyFill="1" applyBorder="1" applyAlignment="1">
      <alignment/>
    </xf>
    <xf numFmtId="175" fontId="0" fillId="40" borderId="10" xfId="0" applyNumberFormat="1" applyFont="1" applyFill="1" applyBorder="1" applyAlignment="1">
      <alignment/>
    </xf>
    <xf numFmtId="175" fontId="0" fillId="34" borderId="1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176" fontId="41" fillId="0" borderId="23" xfId="0" applyNumberFormat="1" applyFont="1" applyBorder="1" applyAlignment="1">
      <alignment/>
    </xf>
    <xf numFmtId="176" fontId="69" fillId="0" borderId="23" xfId="0" applyNumberFormat="1" applyFont="1" applyBorder="1" applyAlignment="1">
      <alignment horizontal="center"/>
    </xf>
    <xf numFmtId="176" fontId="49" fillId="0" borderId="23" xfId="0" applyNumberFormat="1" applyFont="1" applyBorder="1" applyAlignment="1">
      <alignment horizontal="center"/>
    </xf>
    <xf numFmtId="176" fontId="43" fillId="0" borderId="23" xfId="0" applyNumberFormat="1" applyFont="1" applyBorder="1" applyAlignment="1">
      <alignment horizontal="center"/>
    </xf>
    <xf numFmtId="176" fontId="43" fillId="0" borderId="34" xfId="0" applyNumberFormat="1" applyFont="1" applyBorder="1" applyAlignment="1">
      <alignment horizontal="center"/>
    </xf>
    <xf numFmtId="176" fontId="43" fillId="0" borderId="33" xfId="0" applyNumberFormat="1" applyFont="1" applyBorder="1" applyAlignment="1">
      <alignment horizontal="center"/>
    </xf>
    <xf numFmtId="176" fontId="43" fillId="0" borderId="36" xfId="0" applyNumberFormat="1" applyFont="1" applyBorder="1" applyAlignment="1">
      <alignment horizontal="center"/>
    </xf>
    <xf numFmtId="176" fontId="43" fillId="0" borderId="36" xfId="0" applyNumberFormat="1" applyFont="1" applyBorder="1" applyAlignment="1">
      <alignment/>
    </xf>
    <xf numFmtId="176" fontId="43" fillId="0" borderId="33" xfId="0" applyNumberFormat="1" applyFont="1" applyBorder="1" applyAlignment="1">
      <alignment/>
    </xf>
    <xf numFmtId="176" fontId="68" fillId="19" borderId="11" xfId="0" applyNumberFormat="1" applyFont="1" applyFill="1" applyBorder="1" applyAlignment="1">
      <alignment horizontal="center"/>
    </xf>
    <xf numFmtId="176" fontId="44" fillId="19" borderId="11" xfId="0" applyNumberFormat="1" applyFont="1" applyFill="1" applyBorder="1" applyAlignment="1">
      <alignment horizontal="center"/>
    </xf>
    <xf numFmtId="176" fontId="44" fillId="19" borderId="11" xfId="0" applyNumberFormat="1" applyFont="1" applyFill="1" applyBorder="1" applyAlignment="1">
      <alignment horizontal="center" vertical="center"/>
    </xf>
    <xf numFmtId="14" fontId="0" fillId="34" borderId="18" xfId="0" applyNumberFormat="1" applyFont="1" applyFill="1" applyBorder="1" applyAlignment="1">
      <alignment horizontal="left"/>
    </xf>
    <xf numFmtId="175" fontId="1" fillId="0" borderId="10" xfId="0" applyNumberFormat="1" applyFont="1" applyBorder="1" applyAlignment="1">
      <alignment/>
    </xf>
    <xf numFmtId="175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0" fillId="40" borderId="10" xfId="0" applyNumberFormat="1" applyFill="1" applyBorder="1" applyAlignment="1">
      <alignment horizontal="left"/>
    </xf>
    <xf numFmtId="0" fontId="0" fillId="40" borderId="10" xfId="0" applyFill="1" applyBorder="1" applyAlignment="1">
      <alignment/>
    </xf>
    <xf numFmtId="175" fontId="0" fillId="40" borderId="10" xfId="0" applyNumberFormat="1" applyFont="1" applyFill="1" applyBorder="1" applyAlignment="1">
      <alignment horizontal="right"/>
    </xf>
    <xf numFmtId="14" fontId="0" fillId="15" borderId="10" xfId="0" applyNumberFormat="1" applyFont="1" applyFill="1" applyBorder="1" applyAlignment="1">
      <alignment horizontal="left"/>
    </xf>
    <xf numFmtId="0" fontId="0" fillId="15" borderId="10" xfId="0" applyFont="1" applyFill="1" applyBorder="1" applyAlignment="1">
      <alignment/>
    </xf>
    <xf numFmtId="175" fontId="0" fillId="15" borderId="10" xfId="0" applyNumberFormat="1" applyFont="1" applyFill="1" applyBorder="1" applyAlignment="1">
      <alignment/>
    </xf>
    <xf numFmtId="175" fontId="0" fillId="15" borderId="10" xfId="0" applyNumberFormat="1" applyFont="1" applyFill="1" applyBorder="1" applyAlignment="1">
      <alignment horizontal="right"/>
    </xf>
    <xf numFmtId="14" fontId="0" fillId="15" borderId="10" xfId="0" applyNumberFormat="1" applyFont="1" applyFill="1" applyBorder="1" applyAlignment="1">
      <alignment horizontal="left"/>
    </xf>
    <xf numFmtId="0" fontId="0" fillId="15" borderId="10" xfId="0" applyFill="1" applyBorder="1" applyAlignment="1">
      <alignment/>
    </xf>
    <xf numFmtId="175" fontId="70" fillId="0" borderId="0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5" fillId="35" borderId="39" xfId="0" applyNumberFormat="1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3" fillId="38" borderId="0" xfId="0" applyNumberFormat="1" applyFont="1" applyFill="1" applyBorder="1" applyAlignment="1">
      <alignment horizontal="center"/>
    </xf>
    <xf numFmtId="4" fontId="0" fillId="37" borderId="40" xfId="0" applyNumberFormat="1" applyFont="1" applyFill="1" applyBorder="1" applyAlignment="1">
      <alignment/>
    </xf>
    <xf numFmtId="4" fontId="7" fillId="37" borderId="41" xfId="0" applyNumberFormat="1" applyFont="1" applyFill="1" applyBorder="1" applyAlignment="1">
      <alignment horizontal="center"/>
    </xf>
    <xf numFmtId="4" fontId="3" fillId="37" borderId="42" xfId="0" applyNumberFormat="1" applyFont="1" applyFill="1" applyBorder="1" applyAlignment="1">
      <alignment/>
    </xf>
    <xf numFmtId="4" fontId="12" fillId="37" borderId="0" xfId="0" applyNumberFormat="1" applyFont="1" applyFill="1" applyBorder="1" applyAlignment="1">
      <alignment horizontal="left"/>
    </xf>
    <xf numFmtId="4" fontId="5" fillId="37" borderId="39" xfId="0" applyNumberFormat="1" applyFont="1" applyFill="1" applyBorder="1" applyAlignment="1">
      <alignment horizontal="center"/>
    </xf>
    <xf numFmtId="4" fontId="7" fillId="37" borderId="43" xfId="0" applyNumberFormat="1" applyFont="1" applyFill="1" applyBorder="1" applyAlignment="1">
      <alignment horizontal="center"/>
    </xf>
    <xf numFmtId="4" fontId="5" fillId="37" borderId="44" xfId="0" applyNumberFormat="1" applyFont="1" applyFill="1" applyBorder="1" applyAlignment="1">
      <alignment horizontal="center"/>
    </xf>
    <xf numFmtId="4" fontId="16" fillId="37" borderId="44" xfId="0" applyNumberFormat="1" applyFont="1" applyFill="1" applyBorder="1" applyAlignment="1">
      <alignment horizontal="center"/>
    </xf>
    <xf numFmtId="4" fontId="0" fillId="37" borderId="40" xfId="0" applyNumberFormat="1" applyFont="1" applyFill="1" applyBorder="1" applyAlignment="1">
      <alignment/>
    </xf>
    <xf numFmtId="4" fontId="0" fillId="38" borderId="0" xfId="0" applyNumberFormat="1" applyFont="1" applyFill="1" applyBorder="1" applyAlignment="1">
      <alignment horizontal="center"/>
    </xf>
    <xf numFmtId="4" fontId="3" fillId="0" borderId="41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" fontId="0" fillId="0" borderId="40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3" fillId="0" borderId="19" xfId="0" applyNumberFormat="1" applyFont="1" applyBorder="1" applyAlignment="1">
      <alignment horizontal="center"/>
    </xf>
    <xf numFmtId="3" fontId="0" fillId="38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center"/>
    </xf>
    <xf numFmtId="4" fontId="3" fillId="38" borderId="0" xfId="0" applyNumberFormat="1" applyFont="1" applyFill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38" borderId="0" xfId="0" applyFont="1" applyFill="1" applyBorder="1" applyAlignment="1">
      <alignment/>
    </xf>
    <xf numFmtId="175" fontId="70" fillId="0" borderId="0" xfId="0" applyNumberFormat="1" applyFont="1" applyBorder="1" applyAlignment="1">
      <alignment horizontal="center"/>
    </xf>
    <xf numFmtId="175" fontId="5" fillId="0" borderId="0" xfId="0" applyNumberFormat="1" applyFont="1" applyBorder="1" applyAlignment="1">
      <alignment horizontal="right"/>
    </xf>
    <xf numFmtId="176" fontId="70" fillId="0" borderId="0" xfId="0" applyNumberFormat="1" applyFont="1" applyBorder="1" applyAlignment="1">
      <alignment horizontal="right"/>
    </xf>
    <xf numFmtId="14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175" fontId="0" fillId="0" borderId="10" xfId="0" applyNumberFormat="1" applyFont="1" applyFill="1" applyBorder="1" applyAlignment="1">
      <alignment horizontal="right"/>
    </xf>
    <xf numFmtId="175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75" fontId="0" fillId="0" borderId="10" xfId="0" applyNumberFormat="1" applyFont="1" applyFill="1" applyBorder="1" applyAlignment="1">
      <alignment horizontal="right"/>
    </xf>
    <xf numFmtId="14" fontId="0" fillId="0" borderId="10" xfId="0" applyNumberFormat="1" applyFont="1" applyFill="1" applyBorder="1" applyAlignment="1">
      <alignment horizontal="left"/>
    </xf>
    <xf numFmtId="175" fontId="0" fillId="0" borderId="10" xfId="0" applyNumberFormat="1" applyFont="1" applyFill="1" applyBorder="1" applyAlignment="1">
      <alignment horizontal="right"/>
    </xf>
    <xf numFmtId="175" fontId="0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 horizontal="left"/>
    </xf>
    <xf numFmtId="175" fontId="0" fillId="0" borderId="10" xfId="0" applyNumberFormat="1" applyFont="1" applyFill="1" applyBorder="1" applyAlignment="1">
      <alignment horizontal="right"/>
    </xf>
    <xf numFmtId="14" fontId="0" fillId="40" borderId="10" xfId="0" applyNumberFormat="1" applyFont="1" applyFill="1" applyBorder="1" applyAlignment="1">
      <alignment horizontal="left"/>
    </xf>
    <xf numFmtId="175" fontId="0" fillId="40" borderId="10" xfId="0" applyNumberFormat="1" applyFont="1" applyFill="1" applyBorder="1" applyAlignment="1">
      <alignment/>
    </xf>
    <xf numFmtId="14" fontId="0" fillId="15" borderId="10" xfId="0" applyNumberFormat="1" applyFont="1" applyFill="1" applyBorder="1" applyAlignment="1">
      <alignment horizontal="left"/>
    </xf>
    <xf numFmtId="175" fontId="0" fillId="15" borderId="10" xfId="0" applyNumberFormat="1" applyFont="1" applyFill="1" applyBorder="1" applyAlignment="1">
      <alignment/>
    </xf>
    <xf numFmtId="175" fontId="0" fillId="15" borderId="10" xfId="0" applyNumberFormat="1" applyFont="1" applyFill="1" applyBorder="1" applyAlignment="1">
      <alignment horizontal="right"/>
    </xf>
    <xf numFmtId="14" fontId="0" fillId="0" borderId="10" xfId="0" applyNumberFormat="1" applyFont="1" applyFill="1" applyBorder="1" applyAlignment="1">
      <alignment horizontal="left"/>
    </xf>
    <xf numFmtId="175" fontId="0" fillId="0" borderId="10" xfId="0" applyNumberFormat="1" applyFont="1" applyFill="1" applyBorder="1" applyAlignment="1">
      <alignment/>
    </xf>
    <xf numFmtId="14" fontId="0" fillId="0" borderId="18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center"/>
    </xf>
    <xf numFmtId="4" fontId="11" fillId="35" borderId="38" xfId="0" applyNumberFormat="1" applyFont="1" applyFill="1" applyBorder="1" applyAlignment="1">
      <alignment/>
    </xf>
    <xf numFmtId="4" fontId="0" fillId="35" borderId="45" xfId="0" applyNumberFormat="1" applyFont="1" applyFill="1" applyBorder="1" applyAlignment="1">
      <alignment/>
    </xf>
    <xf numFmtId="3" fontId="0" fillId="35" borderId="45" xfId="0" applyNumberFormat="1" applyFont="1" applyFill="1" applyBorder="1" applyAlignment="1">
      <alignment/>
    </xf>
    <xf numFmtId="4" fontId="67" fillId="35" borderId="46" xfId="0" applyNumberFormat="1" applyFont="1" applyFill="1" applyBorder="1" applyAlignment="1">
      <alignment horizontal="right"/>
    </xf>
    <xf numFmtId="4" fontId="7" fillId="35" borderId="37" xfId="0" applyNumberFormat="1" applyFont="1" applyFill="1" applyBorder="1" applyAlignment="1">
      <alignment horizontal="center"/>
    </xf>
    <xf numFmtId="4" fontId="0" fillId="36" borderId="36" xfId="0" applyNumberFormat="1" applyFont="1" applyFill="1" applyBorder="1" applyAlignment="1">
      <alignment horizontal="center"/>
    </xf>
    <xf numFmtId="4" fontId="0" fillId="35" borderId="36" xfId="0" applyNumberFormat="1" applyFont="1" applyFill="1" applyBorder="1" applyAlignment="1">
      <alignment/>
    </xf>
    <xf numFmtId="4" fontId="7" fillId="35" borderId="47" xfId="0" applyNumberFormat="1" applyFont="1" applyFill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14" fontId="0" fillId="34" borderId="10" xfId="0" applyNumberFormat="1" applyFont="1" applyFill="1" applyBorder="1" applyAlignment="1">
      <alignment horizontal="left"/>
    </xf>
    <xf numFmtId="0" fontId="0" fillId="0" borderId="16" xfId="0" applyFont="1" applyBorder="1" applyAlignment="1">
      <alignment horizontal="left"/>
    </xf>
    <xf numFmtId="14" fontId="0" fillId="0" borderId="16" xfId="0" applyNumberFormat="1" applyFont="1" applyBorder="1" applyAlignment="1">
      <alignment horizontal="left"/>
    </xf>
    <xf numFmtId="14" fontId="0" fillId="34" borderId="10" xfId="0" applyNumberFormat="1" applyFont="1" applyFill="1" applyBorder="1" applyAlignment="1">
      <alignment/>
    </xf>
    <xf numFmtId="14" fontId="0" fillId="9" borderId="18" xfId="0" applyNumberFormat="1" applyFont="1" applyFill="1" applyBorder="1" applyAlignment="1">
      <alignment/>
    </xf>
    <xf numFmtId="175" fontId="0" fillId="0" borderId="0" xfId="0" applyNumberFormat="1" applyFont="1" applyAlignment="1">
      <alignment/>
    </xf>
    <xf numFmtId="176" fontId="0" fillId="0" borderId="17" xfId="0" applyNumberFormat="1" applyFont="1" applyBorder="1" applyAlignment="1">
      <alignment horizontal="right"/>
    </xf>
    <xf numFmtId="176" fontId="0" fillId="0" borderId="18" xfId="0" applyNumberFormat="1" applyFont="1" applyBorder="1" applyAlignment="1">
      <alignment horizontal="right"/>
    </xf>
    <xf numFmtId="14" fontId="0" fillId="16" borderId="10" xfId="0" applyNumberFormat="1" applyFont="1" applyFill="1" applyBorder="1" applyAlignment="1">
      <alignment horizontal="left"/>
    </xf>
    <xf numFmtId="0" fontId="0" fillId="16" borderId="10" xfId="0" applyFont="1" applyFill="1" applyBorder="1" applyAlignment="1">
      <alignment/>
    </xf>
    <xf numFmtId="175" fontId="0" fillId="16" borderId="10" xfId="0" applyNumberFormat="1" applyFont="1" applyFill="1" applyBorder="1" applyAlignment="1">
      <alignment horizontal="right"/>
    </xf>
    <xf numFmtId="175" fontId="0" fillId="16" borderId="10" xfId="0" applyNumberFormat="1" applyFont="1" applyFill="1" applyBorder="1" applyAlignment="1">
      <alignment/>
    </xf>
    <xf numFmtId="14" fontId="0" fillId="15" borderId="18" xfId="0" applyNumberFormat="1" applyFont="1" applyFill="1" applyBorder="1" applyAlignment="1">
      <alignment horizontal="left"/>
    </xf>
    <xf numFmtId="14" fontId="0" fillId="0" borderId="18" xfId="0" applyNumberFormat="1" applyFont="1" applyBorder="1" applyAlignment="1">
      <alignment horizontal="left"/>
    </xf>
    <xf numFmtId="14" fontId="0" fillId="18" borderId="10" xfId="0" applyNumberFormat="1" applyFont="1" applyFill="1" applyBorder="1" applyAlignment="1">
      <alignment horizontal="left"/>
    </xf>
    <xf numFmtId="0" fontId="0" fillId="18" borderId="10" xfId="0" applyFont="1" applyFill="1" applyBorder="1" applyAlignment="1">
      <alignment/>
    </xf>
    <xf numFmtId="175" fontId="0" fillId="18" borderId="10" xfId="0" applyNumberFormat="1" applyFont="1" applyFill="1" applyBorder="1" applyAlignment="1">
      <alignment horizontal="right"/>
    </xf>
    <xf numFmtId="175" fontId="0" fillId="18" borderId="10" xfId="0" applyNumberFormat="1" applyFont="1" applyFill="1" applyBorder="1" applyAlignment="1">
      <alignment/>
    </xf>
    <xf numFmtId="0" fontId="0" fillId="40" borderId="10" xfId="0" applyFont="1" applyFill="1" applyBorder="1" applyAlignment="1">
      <alignment horizontal="center"/>
    </xf>
    <xf numFmtId="0" fontId="0" fillId="15" borderId="10" xfId="0" applyFont="1" applyFill="1" applyBorder="1" applyAlignment="1">
      <alignment horizontal="center"/>
    </xf>
    <xf numFmtId="0" fontId="0" fillId="16" borderId="10" xfId="0" applyFont="1" applyFill="1" applyBorder="1" applyAlignment="1">
      <alignment horizontal="center"/>
    </xf>
    <xf numFmtId="0" fontId="0" fillId="18" borderId="10" xfId="0" applyFont="1" applyFill="1" applyBorder="1" applyAlignment="1">
      <alignment horizontal="center"/>
    </xf>
    <xf numFmtId="14" fontId="0" fillId="0" borderId="10" xfId="0" applyNumberFormat="1" applyFont="1" applyBorder="1" applyAlignment="1">
      <alignment/>
    </xf>
    <xf numFmtId="14" fontId="0" fillId="34" borderId="10" xfId="0" applyNumberFormat="1" applyFont="1" applyFill="1" applyBorder="1" applyAlignment="1">
      <alignment/>
    </xf>
    <xf numFmtId="14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14" fontId="0" fillId="34" borderId="10" xfId="0" applyNumberFormat="1" applyFont="1" applyFill="1" applyBorder="1" applyAlignment="1">
      <alignment/>
    </xf>
    <xf numFmtId="4" fontId="0" fillId="0" borderId="31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4" fontId="7" fillId="0" borderId="48" xfId="0" applyNumberFormat="1" applyFont="1" applyBorder="1" applyAlignment="1">
      <alignment horizontal="left"/>
    </xf>
    <xf numFmtId="4" fontId="7" fillId="0" borderId="13" xfId="0" applyNumberFormat="1" applyFont="1" applyBorder="1" applyAlignment="1">
      <alignment horizontal="left"/>
    </xf>
    <xf numFmtId="4" fontId="7" fillId="0" borderId="12" xfId="0" applyNumberFormat="1" applyFont="1" applyBorder="1" applyAlignment="1">
      <alignment horizontal="left"/>
    </xf>
    <xf numFmtId="4" fontId="7" fillId="0" borderId="18" xfId="0" applyNumberFormat="1" applyFont="1" applyBorder="1" applyAlignment="1">
      <alignment horizontal="left"/>
    </xf>
    <xf numFmtId="175" fontId="5" fillId="0" borderId="10" xfId="0" applyNumberFormat="1" applyFont="1" applyBorder="1" applyAlignment="1">
      <alignment horizontal="center"/>
    </xf>
    <xf numFmtId="175" fontId="5" fillId="0" borderId="49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left"/>
    </xf>
    <xf numFmtId="4" fontId="7" fillId="0" borderId="10" xfId="0" applyNumberFormat="1" applyFont="1" applyBorder="1" applyAlignment="1">
      <alignment horizontal="left"/>
    </xf>
    <xf numFmtId="4" fontId="0" fillId="0" borderId="5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70" fillId="0" borderId="31" xfId="0" applyFont="1" applyBorder="1" applyAlignment="1">
      <alignment horizontal="left"/>
    </xf>
    <xf numFmtId="0" fontId="70" fillId="0" borderId="0" xfId="0" applyFont="1" applyBorder="1" applyAlignment="1">
      <alignment horizontal="left"/>
    </xf>
    <xf numFmtId="4" fontId="70" fillId="0" borderId="29" xfId="0" applyNumberFormat="1" applyFont="1" applyBorder="1" applyAlignment="1">
      <alignment horizontal="right" vertical="center"/>
    </xf>
    <xf numFmtId="4" fontId="70" fillId="0" borderId="30" xfId="0" applyNumberFormat="1" applyFont="1" applyBorder="1" applyAlignment="1">
      <alignment horizontal="right" vertical="center"/>
    </xf>
    <xf numFmtId="4" fontId="70" fillId="0" borderId="31" xfId="0" applyNumberFormat="1" applyFont="1" applyBorder="1" applyAlignment="1">
      <alignment horizontal="left"/>
    </xf>
    <xf numFmtId="4" fontId="70" fillId="0" borderId="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left"/>
    </xf>
    <xf numFmtId="4" fontId="66" fillId="0" borderId="48" xfId="0" applyNumberFormat="1" applyFont="1" applyBorder="1" applyAlignment="1">
      <alignment horizontal="left"/>
    </xf>
    <xf numFmtId="4" fontId="66" fillId="0" borderId="13" xfId="0" applyNumberFormat="1" applyFont="1" applyBorder="1" applyAlignment="1">
      <alignment horizontal="left"/>
    </xf>
    <xf numFmtId="4" fontId="66" fillId="0" borderId="12" xfId="0" applyNumberFormat="1" applyFont="1" applyBorder="1" applyAlignment="1">
      <alignment horizontal="left"/>
    </xf>
    <xf numFmtId="4" fontId="66" fillId="0" borderId="18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 horizontal="left"/>
    </xf>
    <xf numFmtId="4" fontId="0" fillId="0" borderId="18" xfId="0" applyNumberFormat="1" applyFont="1" applyBorder="1" applyAlignment="1">
      <alignment horizontal="left"/>
    </xf>
    <xf numFmtId="4" fontId="0" fillId="0" borderId="12" xfId="0" applyNumberFormat="1" applyFont="1" applyBorder="1" applyAlignment="1">
      <alignment horizontal="left"/>
    </xf>
    <xf numFmtId="4" fontId="0" fillId="0" borderId="20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48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left"/>
    </xf>
    <xf numFmtId="4" fontId="0" fillId="0" borderId="25" xfId="0" applyNumberFormat="1" applyFont="1" applyBorder="1" applyAlignment="1">
      <alignment horizontal="left"/>
    </xf>
    <xf numFmtId="4" fontId="0" fillId="0" borderId="21" xfId="0" applyNumberFormat="1" applyFont="1" applyBorder="1" applyAlignment="1">
      <alignment horizontal="left"/>
    </xf>
    <xf numFmtId="4" fontId="0" fillId="0" borderId="48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40" xfId="0" applyNumberFormat="1" applyFont="1" applyBorder="1" applyAlignment="1">
      <alignment horizontal="left"/>
    </xf>
    <xf numFmtId="4" fontId="0" fillId="0" borderId="14" xfId="0" applyNumberFormat="1" applyFont="1" applyBorder="1" applyAlignment="1">
      <alignment horizontal="left"/>
    </xf>
    <xf numFmtId="4" fontId="0" fillId="0" borderId="26" xfId="0" applyNumberFormat="1" applyFont="1" applyBorder="1" applyAlignment="1">
      <alignment horizontal="left"/>
    </xf>
    <xf numFmtId="4" fontId="0" fillId="0" borderId="50" xfId="0" applyNumberFormat="1" applyFont="1" applyBorder="1" applyAlignment="1">
      <alignment horizontal="left"/>
    </xf>
    <xf numFmtId="4" fontId="0" fillId="0" borderId="18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4" fontId="0" fillId="0" borderId="48" xfId="0" applyNumberFormat="1" applyFont="1" applyBorder="1" applyAlignment="1">
      <alignment horizontal="left"/>
    </xf>
    <xf numFmtId="4" fontId="9" fillId="0" borderId="38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8" fillId="0" borderId="3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/>
    </xf>
    <xf numFmtId="4" fontId="3" fillId="35" borderId="42" xfId="0" applyNumberFormat="1" applyFont="1" applyFill="1" applyBorder="1" applyAlignment="1">
      <alignment/>
    </xf>
    <xf numFmtId="4" fontId="3" fillId="35" borderId="14" xfId="0" applyNumberFormat="1" applyFont="1" applyFill="1" applyBorder="1" applyAlignment="1">
      <alignment/>
    </xf>
    <xf numFmtId="4" fontId="0" fillId="0" borderId="50" xfId="0" applyNumberFormat="1" applyFont="1" applyBorder="1" applyAlignment="1">
      <alignment/>
    </xf>
    <xf numFmtId="4" fontId="0" fillId="0" borderId="12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 horizontal="left"/>
    </xf>
    <xf numFmtId="4" fontId="0" fillId="0" borderId="50" xfId="0" applyNumberFormat="1" applyFont="1" applyBorder="1" applyAlignment="1">
      <alignment horizontal="left"/>
    </xf>
    <xf numFmtId="4" fontId="0" fillId="0" borderId="48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3" fillId="33" borderId="18" xfId="0" applyNumberFormat="1" applyFont="1" applyFill="1" applyBorder="1" applyAlignment="1">
      <alignment horizontal="center"/>
    </xf>
    <xf numFmtId="14" fontId="3" fillId="33" borderId="12" xfId="0" applyNumberFormat="1" applyFont="1" applyFill="1" applyBorder="1" applyAlignment="1">
      <alignment horizontal="center"/>
    </xf>
    <xf numFmtId="175" fontId="66" fillId="0" borderId="18" xfId="0" applyNumberFormat="1" applyFont="1" applyBorder="1" applyAlignment="1">
      <alignment horizontal="center"/>
    </xf>
    <xf numFmtId="14" fontId="66" fillId="0" borderId="12" xfId="0" applyNumberFormat="1" applyFont="1" applyBorder="1" applyAlignment="1">
      <alignment horizontal="center"/>
    </xf>
    <xf numFmtId="14" fontId="66" fillId="0" borderId="18" xfId="0" applyNumberFormat="1" applyFont="1" applyBorder="1" applyAlignment="1">
      <alignment horizontal="center"/>
    </xf>
    <xf numFmtId="14" fontId="66" fillId="0" borderId="13" xfId="0" applyNumberFormat="1" applyFont="1" applyBorder="1" applyAlignment="1">
      <alignment horizontal="center"/>
    </xf>
    <xf numFmtId="14" fontId="0" fillId="9" borderId="52" xfId="0" applyNumberFormat="1" applyFont="1" applyFill="1" applyBorder="1" applyAlignment="1">
      <alignment horizontal="left"/>
    </xf>
    <xf numFmtId="14" fontId="0" fillId="9" borderId="53" xfId="0" applyNumberFormat="1" applyFont="1" applyFill="1" applyBorder="1" applyAlignment="1">
      <alignment horizontal="left"/>
    </xf>
    <xf numFmtId="14" fontId="0" fillId="9" borderId="54" xfId="0" applyNumberFormat="1" applyFont="1" applyFill="1" applyBorder="1" applyAlignment="1">
      <alignment horizontal="left"/>
    </xf>
    <xf numFmtId="14" fontId="0" fillId="9" borderId="18" xfId="0" applyNumberFormat="1" applyFont="1" applyFill="1" applyBorder="1" applyAlignment="1">
      <alignment horizontal="left"/>
    </xf>
    <xf numFmtId="14" fontId="0" fillId="9" borderId="13" xfId="0" applyNumberFormat="1" applyFill="1" applyBorder="1" applyAlignment="1">
      <alignment horizontal="left"/>
    </xf>
    <xf numFmtId="14" fontId="0" fillId="9" borderId="12" xfId="0" applyNumberFormat="1" applyFill="1" applyBorder="1" applyAlignment="1">
      <alignment horizontal="left"/>
    </xf>
    <xf numFmtId="14" fontId="0" fillId="9" borderId="53" xfId="0" applyNumberFormat="1" applyFont="1" applyFill="1" applyBorder="1" applyAlignment="1">
      <alignment horizontal="left"/>
    </xf>
    <xf numFmtId="14" fontId="0" fillId="9" borderId="54" xfId="0" applyNumberFormat="1" applyFont="1" applyFill="1" applyBorder="1" applyAlignment="1">
      <alignment horizontal="left"/>
    </xf>
    <xf numFmtId="14" fontId="0" fillId="9" borderId="13" xfId="0" applyNumberFormat="1" applyFont="1" applyFill="1" applyBorder="1" applyAlignment="1">
      <alignment horizontal="left"/>
    </xf>
    <xf numFmtId="14" fontId="0" fillId="9" borderId="12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3" fillId="33" borderId="12" xfId="0" applyNumberFormat="1" applyFont="1" applyFill="1" applyBorder="1" applyAlignment="1">
      <alignment horizontal="center"/>
    </xf>
    <xf numFmtId="14" fontId="0" fillId="9" borderId="13" xfId="0" applyNumberFormat="1" applyFont="1" applyFill="1" applyBorder="1" applyAlignment="1">
      <alignment horizontal="left"/>
    </xf>
    <xf numFmtId="14" fontId="0" fillId="9" borderId="12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3" fillId="33" borderId="12" xfId="0" applyNumberFormat="1" applyFont="1" applyFill="1" applyBorder="1" applyAlignment="1">
      <alignment horizontal="center"/>
    </xf>
    <xf numFmtId="14" fontId="0" fillId="9" borderId="53" xfId="0" applyNumberFormat="1" applyFont="1" applyFill="1" applyBorder="1" applyAlignment="1">
      <alignment horizontal="left"/>
    </xf>
    <xf numFmtId="14" fontId="0" fillId="9" borderId="54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4" fontId="0" fillId="9" borderId="13" xfId="0" applyNumberFormat="1" applyFont="1" applyFill="1" applyBorder="1" applyAlignment="1">
      <alignment horizontal="left"/>
    </xf>
    <xf numFmtId="14" fontId="0" fillId="9" borderId="12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9" borderId="13" xfId="0" applyNumberFormat="1" applyFont="1" applyFill="1" applyBorder="1" applyAlignment="1">
      <alignment horizontal="left"/>
    </xf>
    <xf numFmtId="14" fontId="0" fillId="9" borderId="12" xfId="0" applyNumberFormat="1" applyFont="1" applyFill="1" applyBorder="1" applyAlignment="1">
      <alignment horizontal="left"/>
    </xf>
    <xf numFmtId="14" fontId="0" fillId="9" borderId="53" xfId="0" applyNumberFormat="1" applyFont="1" applyFill="1" applyBorder="1" applyAlignment="1">
      <alignment horizontal="left"/>
    </xf>
    <xf numFmtId="14" fontId="3" fillId="33" borderId="12" xfId="0" applyNumberFormat="1" applyFont="1" applyFill="1" applyBorder="1" applyAlignment="1">
      <alignment horizontal="center"/>
    </xf>
    <xf numFmtId="0" fontId="71" fillId="0" borderId="55" xfId="0" applyFont="1" applyBorder="1" applyAlignment="1">
      <alignment horizontal="center"/>
    </xf>
    <xf numFmtId="0" fontId="71" fillId="0" borderId="53" xfId="0" applyFont="1" applyBorder="1" applyAlignment="1">
      <alignment horizontal="center"/>
    </xf>
    <xf numFmtId="0" fontId="64" fillId="19" borderId="56" xfId="0" applyFont="1" applyFill="1" applyBorder="1" applyAlignment="1">
      <alignment horizontal="center" vertical="center"/>
    </xf>
    <xf numFmtId="0" fontId="64" fillId="19" borderId="57" xfId="0" applyFont="1" applyFill="1" applyBorder="1" applyAlignment="1">
      <alignment horizontal="center" vertical="center"/>
    </xf>
    <xf numFmtId="14" fontId="0" fillId="0" borderId="18" xfId="0" applyNumberFormat="1" applyFont="1" applyBorder="1" applyAlignment="1">
      <alignment horizontal="left"/>
    </xf>
    <xf numFmtId="14" fontId="0" fillId="0" borderId="13" xfId="0" applyNumberFormat="1" applyFont="1" applyBorder="1" applyAlignment="1">
      <alignment horizontal="left"/>
    </xf>
    <xf numFmtId="14" fontId="0" fillId="0" borderId="12" xfId="0" applyNumberFormat="1" applyFont="1" applyBorder="1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7"/>
  <sheetViews>
    <sheetView view="pageBreakPreview" zoomScale="80" zoomScaleSheetLayoutView="80" zoomScalePageLayoutView="0" workbookViewId="0" topLeftCell="A24">
      <selection activeCell="R39" sqref="R39"/>
    </sheetView>
  </sheetViews>
  <sheetFormatPr defaultColWidth="10.57421875" defaultRowHeight="12.75"/>
  <cols>
    <col min="1" max="2" width="10.57421875" style="11" customWidth="1"/>
    <col min="3" max="3" width="7.57421875" style="11" customWidth="1"/>
    <col min="4" max="4" width="10.57421875" style="11" customWidth="1"/>
    <col min="5" max="5" width="4.28125" style="11" customWidth="1"/>
    <col min="6" max="6" width="17.00390625" style="11" bestFit="1" customWidth="1"/>
    <col min="7" max="7" width="18.421875" style="11" customWidth="1"/>
    <col min="8" max="8" width="0.5625" style="11" customWidth="1"/>
    <col min="9" max="9" width="15.421875" style="11" bestFit="1" customWidth="1"/>
    <col min="10" max="10" width="33.00390625" style="11" customWidth="1"/>
    <col min="11" max="11" width="14.57421875" style="11" customWidth="1"/>
    <col min="12" max="12" width="13.57421875" style="11" customWidth="1"/>
    <col min="13" max="16384" width="10.57421875" style="11" customWidth="1"/>
  </cols>
  <sheetData>
    <row r="1" spans="1:12" ht="30">
      <c r="A1" s="347" t="s">
        <v>26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9"/>
    </row>
    <row r="2" spans="1:12" ht="24.75">
      <c r="A2" s="353" t="s">
        <v>160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5"/>
    </row>
    <row r="3" spans="1:13" ht="17.25">
      <c r="A3" s="350" t="s">
        <v>161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2"/>
      <c r="M3" s="12"/>
    </row>
    <row r="4" spans="1:12" ht="12.75" thickBot="1">
      <c r="A4" s="356"/>
      <c r="B4" s="357"/>
      <c r="C4" s="357"/>
      <c r="D4" s="357"/>
      <c r="E4" s="357"/>
      <c r="F4" s="357"/>
      <c r="G4" s="228"/>
      <c r="H4" s="228"/>
      <c r="I4" s="228"/>
      <c r="J4" s="229"/>
      <c r="K4" s="260"/>
      <c r="L4" s="261"/>
    </row>
    <row r="5" spans="1:12" ht="15">
      <c r="A5" s="262" t="s">
        <v>9</v>
      </c>
      <c r="B5" s="263"/>
      <c r="C5" s="263"/>
      <c r="D5" s="263"/>
      <c r="E5" s="264"/>
      <c r="F5" s="265" t="s">
        <v>60</v>
      </c>
      <c r="G5" s="266" t="s">
        <v>10</v>
      </c>
      <c r="H5" s="267"/>
      <c r="I5" s="268"/>
      <c r="J5" s="263"/>
      <c r="K5" s="265" t="s">
        <v>60</v>
      </c>
      <c r="L5" s="269" t="s">
        <v>11</v>
      </c>
    </row>
    <row r="6" spans="1:12" ht="15">
      <c r="A6" s="359" t="s">
        <v>27</v>
      </c>
      <c r="B6" s="360"/>
      <c r="C6" s="13"/>
      <c r="D6" s="14"/>
      <c r="E6" s="15"/>
      <c r="F6" s="16">
        <v>3020</v>
      </c>
      <c r="G6" s="17">
        <f>SUM(F7:F9)</f>
        <v>2220</v>
      </c>
      <c r="H6" s="18"/>
      <c r="I6" s="19"/>
      <c r="J6" s="13"/>
      <c r="K6" s="20">
        <v>7120</v>
      </c>
      <c r="L6" s="204">
        <f>SUM(K7:K9)</f>
        <v>6960</v>
      </c>
    </row>
    <row r="7" spans="1:12" ht="15">
      <c r="A7" s="310" t="s">
        <v>64</v>
      </c>
      <c r="B7" s="311"/>
      <c r="C7" s="311"/>
      <c r="D7" s="311"/>
      <c r="E7" s="358"/>
      <c r="F7" s="5">
        <f>SUM('Poste 1 Cotisations'!D6)</f>
        <v>2160</v>
      </c>
      <c r="G7" s="205"/>
      <c r="H7" s="206"/>
      <c r="I7" s="311" t="s">
        <v>64</v>
      </c>
      <c r="J7" s="358"/>
      <c r="K7" s="21">
        <f>SUM('Poste 1 Cotisations'!E6)</f>
        <v>2100</v>
      </c>
      <c r="L7" s="23"/>
    </row>
    <row r="8" spans="1:12" ht="15">
      <c r="A8" s="361" t="s">
        <v>93</v>
      </c>
      <c r="B8" s="311"/>
      <c r="C8" s="311"/>
      <c r="D8" s="311"/>
      <c r="E8" s="358"/>
      <c r="F8" s="5">
        <f>SUM('Poste 1 Cotisations'!D13)</f>
        <v>50</v>
      </c>
      <c r="G8" s="205"/>
      <c r="H8" s="206"/>
      <c r="I8" s="325" t="s">
        <v>66</v>
      </c>
      <c r="J8" s="331"/>
      <c r="K8" s="21">
        <f>SUM('Poste 1 Cotisations'!E13)</f>
        <v>4050</v>
      </c>
      <c r="L8" s="23"/>
    </row>
    <row r="9" spans="1:12" ht="15">
      <c r="A9" s="310" t="s">
        <v>65</v>
      </c>
      <c r="B9" s="311"/>
      <c r="C9" s="311"/>
      <c r="D9" s="311"/>
      <c r="E9" s="358"/>
      <c r="F9" s="5">
        <f>SUM('Poste 1 Cotisations'!D21)</f>
        <v>10</v>
      </c>
      <c r="G9" s="205"/>
      <c r="H9" s="206"/>
      <c r="I9" s="324" t="s">
        <v>65</v>
      </c>
      <c r="J9" s="325"/>
      <c r="K9" s="21">
        <f>SUM('Poste 1 Cotisations'!E21)</f>
        <v>810</v>
      </c>
      <c r="L9" s="23"/>
    </row>
    <row r="10" spans="1:12" ht="15">
      <c r="A10" s="207" t="s">
        <v>12</v>
      </c>
      <c r="B10" s="25"/>
      <c r="C10" s="25"/>
      <c r="D10" s="25"/>
      <c r="E10" s="26"/>
      <c r="F10" s="27" t="s">
        <v>60</v>
      </c>
      <c r="G10" s="28" t="s">
        <v>10</v>
      </c>
      <c r="H10" s="29"/>
      <c r="I10" s="24"/>
      <c r="J10" s="26"/>
      <c r="K10" s="27" t="s">
        <v>60</v>
      </c>
      <c r="L10" s="208" t="s">
        <v>11</v>
      </c>
    </row>
    <row r="11" spans="1:12" ht="15">
      <c r="A11" s="209" t="s">
        <v>29</v>
      </c>
      <c r="B11" s="30"/>
      <c r="C11" s="30"/>
      <c r="D11" s="30"/>
      <c r="E11" s="30"/>
      <c r="F11" s="31">
        <v>91716</v>
      </c>
      <c r="G11" s="32">
        <f>SUM(F12:F19)</f>
        <v>81764.46000000002</v>
      </c>
      <c r="H11" s="33"/>
      <c r="I11" s="34"/>
      <c r="J11" s="210"/>
      <c r="K11" s="35">
        <v>122751</v>
      </c>
      <c r="L11" s="211">
        <f>SUM(K12:K19)</f>
        <v>114310.95</v>
      </c>
    </row>
    <row r="12" spans="1:12" ht="15">
      <c r="A12" s="361" t="s">
        <v>99</v>
      </c>
      <c r="B12" s="311"/>
      <c r="C12" s="311"/>
      <c r="D12" s="311"/>
      <c r="E12" s="358"/>
      <c r="F12" s="21">
        <v>43644.55</v>
      </c>
      <c r="G12" s="36"/>
      <c r="H12" s="37"/>
      <c r="I12" s="323" t="s">
        <v>100</v>
      </c>
      <c r="J12" s="324"/>
      <c r="K12" s="21">
        <v>79808.4</v>
      </c>
      <c r="L12" s="23"/>
    </row>
    <row r="13" spans="1:12" ht="15">
      <c r="A13" s="365" t="s">
        <v>63</v>
      </c>
      <c r="B13" s="366"/>
      <c r="C13" s="366"/>
      <c r="D13" s="366"/>
      <c r="E13" s="367"/>
      <c r="F13" s="21">
        <v>26011</v>
      </c>
      <c r="G13" s="38"/>
      <c r="H13" s="39"/>
      <c r="I13" s="344" t="s">
        <v>97</v>
      </c>
      <c r="J13" s="326"/>
      <c r="K13" s="21">
        <v>28329</v>
      </c>
      <c r="L13" s="23"/>
    </row>
    <row r="14" spans="1:12" ht="15">
      <c r="A14" s="346" t="s">
        <v>40</v>
      </c>
      <c r="B14" s="331"/>
      <c r="C14" s="331"/>
      <c r="D14" s="331"/>
      <c r="E14" s="326"/>
      <c r="F14" s="21">
        <f>SUM('Poste 2 licences et cartes'!D64)</f>
        <v>1500</v>
      </c>
      <c r="G14" s="38"/>
      <c r="H14" s="39"/>
      <c r="I14" s="325" t="s">
        <v>40</v>
      </c>
      <c r="J14" s="326"/>
      <c r="K14" s="21">
        <f>SUM('Poste 2 licences et cartes'!E64)</f>
        <v>1500</v>
      </c>
      <c r="L14" s="23"/>
    </row>
    <row r="15" spans="1:12" ht="15">
      <c r="A15" s="340" t="s">
        <v>427</v>
      </c>
      <c r="B15" s="337"/>
      <c r="C15" s="337"/>
      <c r="D15" s="337"/>
      <c r="E15" s="337"/>
      <c r="F15" s="21">
        <f>SUM('Poste 2 licences et cartes'!D101)</f>
        <v>4339.85</v>
      </c>
      <c r="G15" s="38"/>
      <c r="H15" s="39"/>
      <c r="I15" s="333"/>
      <c r="J15" s="334"/>
      <c r="K15" s="21"/>
      <c r="L15" s="23"/>
    </row>
    <row r="16" spans="1:12" ht="15">
      <c r="A16" s="340" t="s">
        <v>428</v>
      </c>
      <c r="B16" s="337"/>
      <c r="C16" s="337"/>
      <c r="D16" s="337"/>
      <c r="E16" s="337"/>
      <c r="F16" s="21">
        <f>SUM('Poste 2 licences et cartes'!D106)</f>
        <v>2630.24</v>
      </c>
      <c r="G16" s="38"/>
      <c r="H16" s="39"/>
      <c r="I16" s="344"/>
      <c r="J16" s="326"/>
      <c r="K16" s="21"/>
      <c r="L16" s="23"/>
    </row>
    <row r="17" spans="1:12" ht="15">
      <c r="A17" s="340" t="s">
        <v>429</v>
      </c>
      <c r="B17" s="337"/>
      <c r="C17" s="337"/>
      <c r="D17" s="337"/>
      <c r="E17" s="337"/>
      <c r="F17" s="21">
        <f>SUM('Poste 2 licences et cartes'!D103)</f>
        <v>556</v>
      </c>
      <c r="G17" s="38"/>
      <c r="H17" s="39"/>
      <c r="I17" s="344" t="s">
        <v>434</v>
      </c>
      <c r="J17" s="326"/>
      <c r="K17" s="21">
        <f>SUM('Poste 2 licences et cartes'!E103)</f>
        <v>556</v>
      </c>
      <c r="L17" s="23"/>
    </row>
    <row r="18" spans="1:12" ht="15">
      <c r="A18" s="340" t="s">
        <v>430</v>
      </c>
      <c r="B18" s="337"/>
      <c r="C18" s="337"/>
      <c r="D18" s="337"/>
      <c r="E18" s="337"/>
      <c r="F18" s="21">
        <f>SUM('Poste 2 licences et cartes'!D108)</f>
        <v>372.5</v>
      </c>
      <c r="G18" s="38"/>
      <c r="H18" s="39"/>
      <c r="I18" s="344" t="s">
        <v>431</v>
      </c>
      <c r="J18" s="326"/>
      <c r="K18" s="21">
        <f>SUM('Poste 2 licences et cartes'!E108)</f>
        <v>372.5</v>
      </c>
      <c r="L18" s="23"/>
    </row>
    <row r="19" spans="1:12" ht="15">
      <c r="A19" s="340" t="s">
        <v>176</v>
      </c>
      <c r="B19" s="337"/>
      <c r="C19" s="337"/>
      <c r="D19" s="337"/>
      <c r="E19" s="337"/>
      <c r="F19" s="21">
        <f>SUM('Poste 2 licences et cartes'!D88)</f>
        <v>2710.3199999999997</v>
      </c>
      <c r="G19" s="40"/>
      <c r="H19" s="41"/>
      <c r="I19" s="344" t="s">
        <v>412</v>
      </c>
      <c r="J19" s="326"/>
      <c r="K19" s="21">
        <f>SUM('Poste 2 licences et cartes'!E88)</f>
        <v>3745.0499999999997</v>
      </c>
      <c r="L19" s="23"/>
    </row>
    <row r="20" spans="1:12" ht="15">
      <c r="A20" s="207" t="s">
        <v>13</v>
      </c>
      <c r="B20" s="25"/>
      <c r="C20" s="25"/>
      <c r="D20" s="25"/>
      <c r="E20" s="26"/>
      <c r="F20" s="42" t="s">
        <v>60</v>
      </c>
      <c r="G20" s="28" t="s">
        <v>10</v>
      </c>
      <c r="H20" s="29"/>
      <c r="I20" s="43"/>
      <c r="J20" s="44"/>
      <c r="K20" s="42" t="s">
        <v>60</v>
      </c>
      <c r="L20" s="212" t="s">
        <v>11</v>
      </c>
    </row>
    <row r="21" spans="1:12" ht="15">
      <c r="A21" s="209" t="s">
        <v>14</v>
      </c>
      <c r="B21" s="30"/>
      <c r="C21" s="30"/>
      <c r="D21" s="30"/>
      <c r="E21" s="30"/>
      <c r="F21" s="45">
        <v>0</v>
      </c>
      <c r="G21" s="32">
        <f>SUM(F22)</f>
        <v>0</v>
      </c>
      <c r="H21" s="46"/>
      <c r="I21" s="47"/>
      <c r="J21" s="48"/>
      <c r="K21" s="49">
        <v>0</v>
      </c>
      <c r="L21" s="213">
        <f>SUM(K22)</f>
        <v>0</v>
      </c>
    </row>
    <row r="22" spans="1:12" ht="15">
      <c r="A22" s="364" t="s">
        <v>94</v>
      </c>
      <c r="B22" s="324"/>
      <c r="C22" s="324"/>
      <c r="D22" s="324"/>
      <c r="E22" s="325"/>
      <c r="F22" s="21">
        <f>SUM('Poste 3 matériel'!D9)</f>
        <v>0</v>
      </c>
      <c r="G22" s="205"/>
      <c r="H22" s="50"/>
      <c r="I22" s="332"/>
      <c r="J22" s="332"/>
      <c r="K22" s="21">
        <f>SUM('Poste 3 matériel'!E9)</f>
        <v>0</v>
      </c>
      <c r="L22" s="51"/>
    </row>
    <row r="23" spans="1:12" ht="15">
      <c r="A23" s="338"/>
      <c r="B23" s="339"/>
      <c r="C23" s="339"/>
      <c r="D23" s="339"/>
      <c r="E23" s="339"/>
      <c r="F23" s="21"/>
      <c r="G23" s="205"/>
      <c r="H23" s="52"/>
      <c r="I23" s="333"/>
      <c r="J23" s="334"/>
      <c r="K23" s="21"/>
      <c r="L23" s="51"/>
    </row>
    <row r="24" spans="1:12" ht="15">
      <c r="A24" s="207" t="s">
        <v>15</v>
      </c>
      <c r="B24" s="25"/>
      <c r="C24" s="25"/>
      <c r="D24" s="25"/>
      <c r="E24" s="26"/>
      <c r="F24" s="42" t="s">
        <v>60</v>
      </c>
      <c r="G24" s="28" t="s">
        <v>10</v>
      </c>
      <c r="H24" s="29"/>
      <c r="I24" s="24"/>
      <c r="J24" s="26"/>
      <c r="K24" s="42" t="s">
        <v>60</v>
      </c>
      <c r="L24" s="212" t="s">
        <v>11</v>
      </c>
    </row>
    <row r="25" spans="1:12" ht="15">
      <c r="A25" s="209" t="s">
        <v>16</v>
      </c>
      <c r="B25" s="53"/>
      <c r="C25" s="53"/>
      <c r="D25" s="54"/>
      <c r="E25" s="55"/>
      <c r="F25" s="49">
        <v>17630</v>
      </c>
      <c r="G25" s="32">
        <f>SUM(F26:F33)</f>
        <v>9618.35</v>
      </c>
      <c r="H25" s="46"/>
      <c r="I25" s="56"/>
      <c r="J25" s="57"/>
      <c r="K25" s="49">
        <v>7500</v>
      </c>
      <c r="L25" s="214">
        <f>SUM(K26:K33)</f>
        <v>7500</v>
      </c>
    </row>
    <row r="26" spans="1:12" ht="15">
      <c r="A26" s="343" t="s">
        <v>30</v>
      </c>
      <c r="B26" s="363"/>
      <c r="C26" s="363"/>
      <c r="D26" s="363"/>
      <c r="E26" s="363"/>
      <c r="F26" s="21">
        <f>SUM('Poste 4 subventions'!D6)</f>
        <v>0</v>
      </c>
      <c r="G26" s="38"/>
      <c r="H26" s="39"/>
      <c r="I26" s="325" t="s">
        <v>37</v>
      </c>
      <c r="J26" s="362"/>
      <c r="K26" s="21">
        <f>SUM('Poste 4 subventions'!E6)</f>
        <v>0</v>
      </c>
      <c r="L26" s="51"/>
    </row>
    <row r="27" spans="1:12" ht="15">
      <c r="A27" s="310" t="s">
        <v>31</v>
      </c>
      <c r="B27" s="345"/>
      <c r="C27" s="345"/>
      <c r="D27" s="345"/>
      <c r="E27" s="345"/>
      <c r="F27" s="21">
        <f>SUM('Poste 4 subventions'!D9)</f>
        <v>3968.35</v>
      </c>
      <c r="G27" s="38"/>
      <c r="H27" s="39"/>
      <c r="I27" s="325" t="s">
        <v>31</v>
      </c>
      <c r="J27" s="362"/>
      <c r="K27" s="21">
        <f>SUM('Poste 4 subventions'!E9)</f>
        <v>0</v>
      </c>
      <c r="L27" s="51"/>
    </row>
    <row r="28" spans="1:12" ht="15">
      <c r="A28" s="310" t="s">
        <v>32</v>
      </c>
      <c r="B28" s="345"/>
      <c r="C28" s="345"/>
      <c r="D28" s="345"/>
      <c r="E28" s="345"/>
      <c r="F28" s="21">
        <f>SUM('Poste 4 subventions'!D12)</f>
        <v>0</v>
      </c>
      <c r="G28" s="38"/>
      <c r="H28" s="39"/>
      <c r="I28" s="325" t="s">
        <v>32</v>
      </c>
      <c r="J28" s="362"/>
      <c r="K28" s="21">
        <f>SUM('Poste 4 subventions'!E12)</f>
        <v>0</v>
      </c>
      <c r="L28" s="51"/>
    </row>
    <row r="29" spans="1:12" ht="15">
      <c r="A29" s="310" t="s">
        <v>33</v>
      </c>
      <c r="B29" s="345"/>
      <c r="C29" s="345"/>
      <c r="D29" s="345"/>
      <c r="E29" s="345"/>
      <c r="F29" s="21">
        <f>SUM('Poste 4 subventions'!D14)</f>
        <v>2500</v>
      </c>
      <c r="G29" s="38"/>
      <c r="H29" s="39"/>
      <c r="I29" s="325" t="s">
        <v>38</v>
      </c>
      <c r="J29" s="362"/>
      <c r="K29" s="21">
        <f>SUM('Poste 4 subventions'!E14)</f>
        <v>0</v>
      </c>
      <c r="L29" s="51"/>
    </row>
    <row r="30" spans="1:12" ht="15">
      <c r="A30" s="310" t="s">
        <v>34</v>
      </c>
      <c r="B30" s="345"/>
      <c r="C30" s="345"/>
      <c r="D30" s="345"/>
      <c r="E30" s="345"/>
      <c r="F30" s="21">
        <f>SUM('Poste 4 subventions'!D16)</f>
        <v>0</v>
      </c>
      <c r="G30" s="38"/>
      <c r="H30" s="39"/>
      <c r="I30" s="325" t="s">
        <v>39</v>
      </c>
      <c r="J30" s="362"/>
      <c r="K30" s="21">
        <f>SUM('Poste 4 subventions'!E16)</f>
        <v>0</v>
      </c>
      <c r="L30" s="51"/>
    </row>
    <row r="31" spans="1:12" ht="15">
      <c r="A31" s="346" t="s">
        <v>61</v>
      </c>
      <c r="B31" s="331"/>
      <c r="C31" s="331"/>
      <c r="D31" s="331"/>
      <c r="E31" s="326"/>
      <c r="F31" s="21">
        <f>SUM('Poste 4 subventions'!D18)</f>
        <v>0</v>
      </c>
      <c r="G31" s="38"/>
      <c r="H31" s="39"/>
      <c r="I31" s="22" t="s">
        <v>61</v>
      </c>
      <c r="J31" s="58"/>
      <c r="K31" s="21">
        <f>SUM('Poste 4 subventions'!E18)</f>
        <v>0</v>
      </c>
      <c r="L31" s="51"/>
    </row>
    <row r="32" spans="1:12" ht="15">
      <c r="A32" s="361" t="s">
        <v>162</v>
      </c>
      <c r="B32" s="345"/>
      <c r="C32" s="345"/>
      <c r="D32" s="345"/>
      <c r="E32" s="345"/>
      <c r="F32" s="21">
        <f>SUM('Poste 4 subventions'!D20)</f>
        <v>3150</v>
      </c>
      <c r="G32" s="38"/>
      <c r="H32" s="39"/>
      <c r="I32" s="325" t="s">
        <v>35</v>
      </c>
      <c r="J32" s="362"/>
      <c r="K32" s="21">
        <f>SUM('Poste 4 subventions'!E20)</f>
        <v>7500</v>
      </c>
      <c r="L32" s="51"/>
    </row>
    <row r="33" spans="1:12" ht="15">
      <c r="A33" s="323" t="s">
        <v>50</v>
      </c>
      <c r="B33" s="324"/>
      <c r="C33" s="324"/>
      <c r="D33" s="324"/>
      <c r="E33" s="324"/>
      <c r="F33" s="21">
        <f>SUM('Poste 4 subventions'!D25)</f>
        <v>0</v>
      </c>
      <c r="G33" s="38"/>
      <c r="H33" s="39"/>
      <c r="I33" s="325" t="s">
        <v>50</v>
      </c>
      <c r="J33" s="326"/>
      <c r="K33" s="21">
        <f>SUM('Poste 4 subventions'!E25)</f>
        <v>0</v>
      </c>
      <c r="L33" s="51"/>
    </row>
    <row r="34" spans="1:12" ht="15">
      <c r="A34" s="215" t="s">
        <v>17</v>
      </c>
      <c r="B34" s="25"/>
      <c r="C34" s="25"/>
      <c r="D34" s="25"/>
      <c r="E34" s="26"/>
      <c r="F34" s="42" t="s">
        <v>60</v>
      </c>
      <c r="G34" s="28" t="s">
        <v>10</v>
      </c>
      <c r="H34" s="29"/>
      <c r="I34" s="43"/>
      <c r="J34" s="44"/>
      <c r="K34" s="42" t="s">
        <v>60</v>
      </c>
      <c r="L34" s="212" t="s">
        <v>11</v>
      </c>
    </row>
    <row r="35" spans="1:12" ht="15">
      <c r="A35" s="209" t="s">
        <v>53</v>
      </c>
      <c r="B35" s="30"/>
      <c r="C35" s="30"/>
      <c r="D35" s="30"/>
      <c r="E35" s="30"/>
      <c r="F35" s="45">
        <v>12500</v>
      </c>
      <c r="G35" s="32">
        <f>SUM(F36)</f>
        <v>4156.7300000000005</v>
      </c>
      <c r="H35" s="46"/>
      <c r="I35" s="47"/>
      <c r="J35" s="48"/>
      <c r="K35" s="49">
        <v>12500</v>
      </c>
      <c r="L35" s="213">
        <f>SUM(K36)</f>
        <v>8543.54</v>
      </c>
    </row>
    <row r="36" spans="1:12" ht="15">
      <c r="A36" s="343" t="s">
        <v>36</v>
      </c>
      <c r="B36" s="324"/>
      <c r="C36" s="324"/>
      <c r="D36" s="324"/>
      <c r="E36" s="325"/>
      <c r="F36" s="21">
        <f>SUM('Poste 5 Reseau ALIEN'!D28)</f>
        <v>4156.7300000000005</v>
      </c>
      <c r="G36" s="205"/>
      <c r="H36" s="50"/>
      <c r="I36" s="332" t="s">
        <v>36</v>
      </c>
      <c r="J36" s="332"/>
      <c r="K36" s="21">
        <f>SUM('Poste 5 Reseau ALIEN'!E28)</f>
        <v>8543.54</v>
      </c>
      <c r="L36" s="51"/>
    </row>
    <row r="37" spans="1:12" ht="15">
      <c r="A37" s="338"/>
      <c r="B37" s="339"/>
      <c r="C37" s="339"/>
      <c r="D37" s="339"/>
      <c r="E37" s="339"/>
      <c r="F37" s="21"/>
      <c r="G37" s="205"/>
      <c r="H37" s="52"/>
      <c r="I37" s="327"/>
      <c r="J37" s="328"/>
      <c r="K37" s="59"/>
      <c r="L37" s="51"/>
    </row>
    <row r="38" spans="1:12" ht="15">
      <c r="A38" s="215" t="s">
        <v>56</v>
      </c>
      <c r="B38" s="25"/>
      <c r="C38" s="25"/>
      <c r="D38" s="25"/>
      <c r="E38" s="26"/>
      <c r="F38" s="42" t="s">
        <v>60</v>
      </c>
      <c r="G38" s="28" t="s">
        <v>10</v>
      </c>
      <c r="H38" s="216"/>
      <c r="I38" s="43"/>
      <c r="J38" s="44"/>
      <c r="K38" s="42" t="s">
        <v>60</v>
      </c>
      <c r="L38" s="212" t="s">
        <v>11</v>
      </c>
    </row>
    <row r="39" spans="1:12" ht="15">
      <c r="A39" s="209" t="s">
        <v>18</v>
      </c>
      <c r="B39" s="30"/>
      <c r="C39" s="30"/>
      <c r="D39" s="30"/>
      <c r="E39" s="30"/>
      <c r="F39" s="45">
        <v>16800</v>
      </c>
      <c r="G39" s="32">
        <f>SUM(F40:F57)</f>
        <v>18451.06</v>
      </c>
      <c r="H39" s="206"/>
      <c r="I39" s="47"/>
      <c r="J39" s="48"/>
      <c r="K39" s="49">
        <v>1450</v>
      </c>
      <c r="L39" s="213">
        <f>SUM(K40:K57)</f>
        <v>1208</v>
      </c>
    </row>
    <row r="40" spans="1:12" ht="12.75">
      <c r="A40" s="310" t="s">
        <v>41</v>
      </c>
      <c r="B40" s="311"/>
      <c r="C40" s="311"/>
      <c r="D40" s="311"/>
      <c r="E40" s="311"/>
      <c r="F40" s="21">
        <f>SUM('Poste 6 Charges d''exploitation'!D6)</f>
        <v>123</v>
      </c>
      <c r="G40" s="60"/>
      <c r="H40" s="206"/>
      <c r="I40" s="341" t="s">
        <v>98</v>
      </c>
      <c r="J40" s="342"/>
      <c r="K40" s="279">
        <f>SUM('Poste 6 Charges d''exploitation'!E6)</f>
        <v>123</v>
      </c>
      <c r="L40" s="217"/>
    </row>
    <row r="41" spans="1:12" ht="12.75">
      <c r="A41" s="310" t="s">
        <v>19</v>
      </c>
      <c r="B41" s="311"/>
      <c r="C41" s="311"/>
      <c r="D41" s="311"/>
      <c r="E41" s="311"/>
      <c r="F41" s="21">
        <f>SUM('Poste 6 Charges d''exploitation'!D13)</f>
        <v>421.01</v>
      </c>
      <c r="G41" s="61"/>
      <c r="H41" s="206"/>
      <c r="I41" s="329"/>
      <c r="J41" s="329"/>
      <c r="K41" s="62">
        <v>0</v>
      </c>
      <c r="L41" s="218"/>
    </row>
    <row r="42" spans="1:12" ht="12.75">
      <c r="A42" s="310" t="s">
        <v>23</v>
      </c>
      <c r="B42" s="311"/>
      <c r="C42" s="311"/>
      <c r="D42" s="311"/>
      <c r="E42" s="311"/>
      <c r="F42" s="21">
        <f>SUM('Poste 6 Charges d''exploitation'!D21)</f>
        <v>344</v>
      </c>
      <c r="G42" s="61"/>
      <c r="H42" s="206"/>
      <c r="I42" s="329"/>
      <c r="J42" s="329"/>
      <c r="K42" s="62">
        <v>0</v>
      </c>
      <c r="L42" s="218"/>
    </row>
    <row r="43" spans="1:12" ht="12.75">
      <c r="A43" s="310" t="s">
        <v>42</v>
      </c>
      <c r="B43" s="311"/>
      <c r="C43" s="311"/>
      <c r="D43" s="311"/>
      <c r="E43" s="311"/>
      <c r="F43" s="21">
        <f>SUM('Poste 6 Charges d''exploitation'!D26)</f>
        <v>0</v>
      </c>
      <c r="G43" s="61"/>
      <c r="H43" s="206"/>
      <c r="I43" s="331"/>
      <c r="J43" s="326"/>
      <c r="K43" s="62">
        <f>SUM('Poste 6 Charges d''exploitation'!E26)</f>
        <v>0</v>
      </c>
      <c r="L43" s="218"/>
    </row>
    <row r="44" spans="1:12" ht="12.75">
      <c r="A44" s="330" t="s">
        <v>51</v>
      </c>
      <c r="B44" s="331"/>
      <c r="C44" s="331"/>
      <c r="D44" s="331"/>
      <c r="E44" s="326"/>
      <c r="F44" s="21">
        <f>SUM('Poste 6 Charges d''exploitation'!D29)</f>
        <v>2136</v>
      </c>
      <c r="G44" s="61"/>
      <c r="H44" s="206"/>
      <c r="I44" s="331" t="s">
        <v>51</v>
      </c>
      <c r="J44" s="326"/>
      <c r="K44" s="62">
        <f>SUM('Poste 6 Charges d''exploitation'!E29)</f>
        <v>1050</v>
      </c>
      <c r="L44" s="218"/>
    </row>
    <row r="45" spans="1:12" ht="12.75">
      <c r="A45" s="330" t="s">
        <v>414</v>
      </c>
      <c r="B45" s="331"/>
      <c r="C45" s="331"/>
      <c r="D45" s="331"/>
      <c r="E45" s="326"/>
      <c r="F45" s="21">
        <f>SUM('Poste 6 Charges d''exploitation'!D38)</f>
        <v>8730.71</v>
      </c>
      <c r="G45" s="61"/>
      <c r="H45" s="206"/>
      <c r="I45" s="339"/>
      <c r="J45" s="334"/>
      <c r="K45" s="62">
        <v>0</v>
      </c>
      <c r="L45" s="218"/>
    </row>
    <row r="46" spans="1:12" ht="12.75">
      <c r="A46" s="310" t="s">
        <v>43</v>
      </c>
      <c r="B46" s="311"/>
      <c r="C46" s="311"/>
      <c r="D46" s="311"/>
      <c r="E46" s="311"/>
      <c r="F46" s="21">
        <f>SUM('Poste 6 Charges d''exploitation'!D42)</f>
        <v>560.0299999999997</v>
      </c>
      <c r="G46" s="61"/>
      <c r="H46" s="206"/>
      <c r="I46" s="337" t="s">
        <v>62</v>
      </c>
      <c r="J46" s="337"/>
      <c r="K46" s="280">
        <f>SUM('Poste 6 Charges d''exploitation'!E42)</f>
        <v>35</v>
      </c>
      <c r="L46" s="218"/>
    </row>
    <row r="47" spans="1:12" ht="12.75">
      <c r="A47" s="310" t="s">
        <v>21</v>
      </c>
      <c r="B47" s="311"/>
      <c r="C47" s="311"/>
      <c r="D47" s="311"/>
      <c r="E47" s="311"/>
      <c r="F47" s="21">
        <f>SUM('Poste 6 Charges d''exploitation'!D100)</f>
        <v>578.7</v>
      </c>
      <c r="G47" s="61"/>
      <c r="H47" s="206"/>
      <c r="I47" s="337"/>
      <c r="J47" s="337"/>
      <c r="K47" s="62">
        <f>SUM('Poste 6 Charges d''exploitation'!E100)</f>
        <v>0</v>
      </c>
      <c r="L47" s="218"/>
    </row>
    <row r="48" spans="1:12" ht="12.75">
      <c r="A48" s="310" t="s">
        <v>44</v>
      </c>
      <c r="B48" s="311"/>
      <c r="C48" s="311"/>
      <c r="D48" s="311"/>
      <c r="E48" s="311"/>
      <c r="F48" s="21">
        <f>SUM('Poste 6 Charges d''exploitation'!D122)</f>
        <v>382.5</v>
      </c>
      <c r="G48" s="61"/>
      <c r="H48" s="206"/>
      <c r="I48" s="329"/>
      <c r="J48" s="329"/>
      <c r="K48" s="62">
        <v>0</v>
      </c>
      <c r="L48" s="218"/>
    </row>
    <row r="49" spans="1:12" ht="12.75">
      <c r="A49" s="310" t="s">
        <v>45</v>
      </c>
      <c r="B49" s="311"/>
      <c r="C49" s="311"/>
      <c r="D49" s="311"/>
      <c r="E49" s="311"/>
      <c r="F49" s="21">
        <f>SUM('Poste 6 Charges d''exploitation'!D128)</f>
        <v>0</v>
      </c>
      <c r="G49" s="61"/>
      <c r="H49" s="206"/>
      <c r="I49" s="329"/>
      <c r="J49" s="329"/>
      <c r="K49" s="62">
        <v>0</v>
      </c>
      <c r="L49" s="218"/>
    </row>
    <row r="50" spans="1:12" ht="12.75">
      <c r="A50" s="310" t="s">
        <v>46</v>
      </c>
      <c r="B50" s="311"/>
      <c r="C50" s="311"/>
      <c r="D50" s="311"/>
      <c r="E50" s="311"/>
      <c r="F50" s="21">
        <f>SUM('Poste 6 Charges d''exploitation'!D130)</f>
        <v>0</v>
      </c>
      <c r="G50" s="61"/>
      <c r="H50" s="206"/>
      <c r="I50" s="329"/>
      <c r="J50" s="329"/>
      <c r="K50" s="62">
        <v>0</v>
      </c>
      <c r="L50" s="218"/>
    </row>
    <row r="51" spans="1:12" ht="12.75">
      <c r="A51" s="310" t="s">
        <v>20</v>
      </c>
      <c r="B51" s="311"/>
      <c r="C51" s="311"/>
      <c r="D51" s="311"/>
      <c r="E51" s="311"/>
      <c r="F51" s="21">
        <f>SUM('Poste 6 Charges d''exploitation'!D132)</f>
        <v>0</v>
      </c>
      <c r="G51" s="61"/>
      <c r="H51" s="206"/>
      <c r="I51" s="337"/>
      <c r="J51" s="337"/>
      <c r="K51" s="62">
        <f>SUM('Poste 6 Charges d''exploitation'!E132)</f>
        <v>0</v>
      </c>
      <c r="L51" s="218"/>
    </row>
    <row r="52" spans="1:12" ht="12.75">
      <c r="A52" s="310" t="s">
        <v>22</v>
      </c>
      <c r="B52" s="311"/>
      <c r="C52" s="311"/>
      <c r="D52" s="311"/>
      <c r="E52" s="311"/>
      <c r="F52" s="21">
        <f>SUM('Poste 6 Charges d''exploitation'!D137)</f>
        <v>102</v>
      </c>
      <c r="G52" s="61"/>
      <c r="H52" s="206"/>
      <c r="I52" s="329"/>
      <c r="J52" s="329"/>
      <c r="K52" s="62">
        <v>0</v>
      </c>
      <c r="L52" s="218"/>
    </row>
    <row r="53" spans="1:253" ht="12.75">
      <c r="A53" s="310" t="s">
        <v>47</v>
      </c>
      <c r="B53" s="311"/>
      <c r="C53" s="311"/>
      <c r="D53" s="311"/>
      <c r="E53" s="311"/>
      <c r="F53" s="21">
        <f>SUM('Poste 6 Charges d''exploitation'!D141)</f>
        <v>1845.49</v>
      </c>
      <c r="G53" s="61"/>
      <c r="H53" s="206"/>
      <c r="I53" s="335" t="s">
        <v>92</v>
      </c>
      <c r="J53" s="336"/>
      <c r="K53" s="63">
        <f>SUM('Poste 6 Charges d''exploitation'!E141)</f>
        <v>0</v>
      </c>
      <c r="L53" s="218"/>
      <c r="IS53" s="64">
        <f>SUM(F53:IR53)</f>
        <v>1845.49</v>
      </c>
    </row>
    <row r="54" spans="1:12" ht="12.75">
      <c r="A54" s="310" t="s">
        <v>48</v>
      </c>
      <c r="B54" s="311"/>
      <c r="C54" s="311"/>
      <c r="D54" s="311"/>
      <c r="E54" s="311"/>
      <c r="F54" s="21">
        <f>SUM('Poste 6 Charges d''exploitation'!D150)</f>
        <v>2461.2</v>
      </c>
      <c r="G54" s="61"/>
      <c r="H54" s="206"/>
      <c r="I54" s="325"/>
      <c r="J54" s="326"/>
      <c r="K54" s="63">
        <f>SUM('Poste 6 Charges d''exploitation'!E150)</f>
        <v>0</v>
      </c>
      <c r="L54" s="218"/>
    </row>
    <row r="55" spans="1:12" ht="12.75">
      <c r="A55" s="310" t="s">
        <v>49</v>
      </c>
      <c r="B55" s="311"/>
      <c r="C55" s="311"/>
      <c r="D55" s="311"/>
      <c r="E55" s="311"/>
      <c r="F55" s="21">
        <f>SUM('Poste 6 Charges d''exploitation'!D152)</f>
        <v>288.54</v>
      </c>
      <c r="G55" s="61"/>
      <c r="H55" s="206"/>
      <c r="I55" s="327"/>
      <c r="J55" s="328"/>
      <c r="K55" s="63">
        <v>0</v>
      </c>
      <c r="L55" s="218"/>
    </row>
    <row r="56" spans="1:12" ht="12.75">
      <c r="A56" s="330" t="s">
        <v>50</v>
      </c>
      <c r="B56" s="331"/>
      <c r="C56" s="331"/>
      <c r="D56" s="331"/>
      <c r="E56" s="326"/>
      <c r="F56" s="21">
        <f>SUM('Poste 6 Charges d''exploitation'!D154)</f>
        <v>477.88</v>
      </c>
      <c r="G56" s="61"/>
      <c r="H56" s="206"/>
      <c r="I56" s="333"/>
      <c r="J56" s="334"/>
      <c r="K56" s="63">
        <v>0</v>
      </c>
      <c r="L56" s="218"/>
    </row>
    <row r="57" spans="1:12" ht="13.5" thickBot="1">
      <c r="A57" s="310"/>
      <c r="B57" s="311"/>
      <c r="C57" s="311"/>
      <c r="D57" s="311"/>
      <c r="E57" s="311"/>
      <c r="F57" s="21">
        <v>0</v>
      </c>
      <c r="G57" s="61"/>
      <c r="H57" s="206"/>
      <c r="I57" s="332"/>
      <c r="J57" s="332"/>
      <c r="K57" s="65">
        <v>0</v>
      </c>
      <c r="L57" s="218"/>
    </row>
    <row r="58" spans="1:12" ht="15.75" thickBot="1">
      <c r="A58" s="219"/>
      <c r="B58" s="66"/>
      <c r="C58" s="66"/>
      <c r="D58" s="66"/>
      <c r="E58" s="67"/>
      <c r="F58" s="220" t="s">
        <v>24</v>
      </c>
      <c r="G58" s="68">
        <f>SUM(G6+G11+G21+G25+G35+G39)</f>
        <v>116210.60000000002</v>
      </c>
      <c r="H58" s="69"/>
      <c r="I58" s="221"/>
      <c r="J58" s="222"/>
      <c r="K58" s="220" t="s">
        <v>25</v>
      </c>
      <c r="L58" s="70">
        <f>SUM(L6+L11+L21+L25+L35+L39)</f>
        <v>138522.49</v>
      </c>
    </row>
    <row r="59" spans="1:12" ht="13.5" thickBot="1">
      <c r="A59" s="223"/>
      <c r="B59" s="224"/>
      <c r="C59" s="224"/>
      <c r="D59" s="224"/>
      <c r="E59" s="225"/>
      <c r="F59" s="226"/>
      <c r="G59" s="227"/>
      <c r="H59" s="206"/>
      <c r="I59" s="228"/>
      <c r="J59" s="229"/>
      <c r="K59" s="226"/>
      <c r="L59" s="230"/>
    </row>
    <row r="60" spans="1:12" ht="19.5" customHeight="1" thickBot="1">
      <c r="A60" s="316" t="s">
        <v>95</v>
      </c>
      <c r="B60" s="317"/>
      <c r="C60" s="317"/>
      <c r="D60" s="317"/>
      <c r="E60" s="314">
        <f>SUM(L58-G58)</f>
        <v>22311.88999999997</v>
      </c>
      <c r="F60" s="315"/>
      <c r="G60" s="229"/>
      <c r="H60" s="231"/>
      <c r="I60" s="226"/>
      <c r="J60" s="229"/>
      <c r="K60" s="226"/>
      <c r="L60" s="230"/>
    </row>
    <row r="61" spans="1:12" ht="14.25" customHeight="1">
      <c r="A61" s="300"/>
      <c r="B61" s="301"/>
      <c r="C61" s="301"/>
      <c r="D61" s="301"/>
      <c r="E61" s="228"/>
      <c r="F61" s="226"/>
      <c r="G61" s="227"/>
      <c r="H61" s="206"/>
      <c r="I61" s="318"/>
      <c r="J61" s="318"/>
      <c r="K61" s="226"/>
      <c r="L61" s="230"/>
    </row>
    <row r="62" spans="1:12" ht="15.75" customHeight="1">
      <c r="A62" s="302" t="s">
        <v>163</v>
      </c>
      <c r="B62" s="303"/>
      <c r="C62" s="303"/>
      <c r="D62" s="303"/>
      <c r="E62" s="304"/>
      <c r="F62" s="132">
        <f>SUM('COMPTE CHEQUES'!F5)</f>
        <v>30191.92</v>
      </c>
      <c r="G62" s="233"/>
      <c r="H62" s="234"/>
      <c r="I62" s="305" t="s">
        <v>166</v>
      </c>
      <c r="J62" s="304"/>
      <c r="K62" s="132">
        <v>4251.76</v>
      </c>
      <c r="L62" s="235"/>
    </row>
    <row r="63" spans="1:12" ht="15.75" customHeight="1">
      <c r="A63" s="302" t="s">
        <v>75</v>
      </c>
      <c r="B63" s="303"/>
      <c r="C63" s="303"/>
      <c r="D63" s="303"/>
      <c r="E63" s="304"/>
      <c r="F63" s="132">
        <f>SUM('COMPTE CHEQUES'!F238)</f>
        <v>52503.81000000004</v>
      </c>
      <c r="G63" s="233"/>
      <c r="H63" s="234"/>
      <c r="I63" s="305" t="s">
        <v>446</v>
      </c>
      <c r="J63" s="304"/>
      <c r="K63" s="132">
        <v>6782.1</v>
      </c>
      <c r="L63" s="235"/>
    </row>
    <row r="64" spans="1:12" ht="15.75" customHeight="1">
      <c r="A64" s="302"/>
      <c r="B64" s="303"/>
      <c r="C64" s="303"/>
      <c r="D64" s="303"/>
      <c r="E64" s="304"/>
      <c r="F64" s="132"/>
      <c r="G64" s="233"/>
      <c r="H64" s="234"/>
      <c r="I64" s="305" t="s">
        <v>447</v>
      </c>
      <c r="J64" s="304"/>
      <c r="K64" s="132">
        <v>3387.53</v>
      </c>
      <c r="L64" s="235"/>
    </row>
    <row r="65" spans="1:12" ht="15.75" customHeight="1">
      <c r="A65" s="319" t="s">
        <v>164</v>
      </c>
      <c r="B65" s="320"/>
      <c r="C65" s="320"/>
      <c r="D65" s="320"/>
      <c r="E65" s="321"/>
      <c r="F65" s="133">
        <f>SUM(F63+K64)</f>
        <v>55891.34000000004</v>
      </c>
      <c r="G65" s="192"/>
      <c r="H65" s="134"/>
      <c r="I65" s="322"/>
      <c r="J65" s="321"/>
      <c r="K65" s="133"/>
      <c r="L65" s="236"/>
    </row>
    <row r="66" spans="1:12" ht="15.75" customHeight="1">
      <c r="A66" s="319" t="s">
        <v>165</v>
      </c>
      <c r="B66" s="320"/>
      <c r="C66" s="320"/>
      <c r="D66" s="320"/>
      <c r="E66" s="321"/>
      <c r="F66" s="133">
        <f>SUM(F65+K63-K62)</f>
        <v>58421.68000000004</v>
      </c>
      <c r="G66" s="202"/>
      <c r="H66" s="237"/>
      <c r="I66" s="238"/>
      <c r="J66" s="232"/>
      <c r="K66" s="239"/>
      <c r="L66" s="203"/>
    </row>
    <row r="67" spans="1:12" ht="15.75" customHeight="1">
      <c r="A67" s="312"/>
      <c r="B67" s="313"/>
      <c r="C67" s="313"/>
      <c r="D67" s="313"/>
      <c r="E67" s="313"/>
      <c r="F67" s="313"/>
      <c r="G67" s="240"/>
      <c r="H67" s="237"/>
      <c r="I67" s="308"/>
      <c r="J67" s="309"/>
      <c r="K67" s="306"/>
      <c r="L67" s="307"/>
    </row>
  </sheetData>
  <sheetProtection/>
  <mergeCells count="102">
    <mergeCell ref="I9:J9"/>
    <mergeCell ref="I27:J27"/>
    <mergeCell ref="I29:J29"/>
    <mergeCell ref="A13:E13"/>
    <mergeCell ref="I30:J30"/>
    <mergeCell ref="I33:J33"/>
    <mergeCell ref="A32:E32"/>
    <mergeCell ref="I26:J26"/>
    <mergeCell ref="I16:J16"/>
    <mergeCell ref="A30:E30"/>
    <mergeCell ref="A26:E26"/>
    <mergeCell ref="A18:E18"/>
    <mergeCell ref="I18:J18"/>
    <mergeCell ref="A22:E22"/>
    <mergeCell ref="A43:E43"/>
    <mergeCell ref="A42:E42"/>
    <mergeCell ref="I36:J36"/>
    <mergeCell ref="I43:J43"/>
    <mergeCell ref="I42:J42"/>
    <mergeCell ref="I13:J13"/>
    <mergeCell ref="I14:J14"/>
    <mergeCell ref="A29:E29"/>
    <mergeCell ref="I28:J28"/>
    <mergeCell ref="A17:E17"/>
    <mergeCell ref="I23:J23"/>
    <mergeCell ref="I8:J8"/>
    <mergeCell ref="I32:J32"/>
    <mergeCell ref="I17:J17"/>
    <mergeCell ref="I22:J22"/>
    <mergeCell ref="A28:E28"/>
    <mergeCell ref="A12:E12"/>
    <mergeCell ref="I12:J12"/>
    <mergeCell ref="A14:E14"/>
    <mergeCell ref="I15:J15"/>
    <mergeCell ref="A15:E15"/>
    <mergeCell ref="A1:L1"/>
    <mergeCell ref="A3:L3"/>
    <mergeCell ref="A2:L2"/>
    <mergeCell ref="A4:F4"/>
    <mergeCell ref="A9:E9"/>
    <mergeCell ref="A19:E19"/>
    <mergeCell ref="A6:B6"/>
    <mergeCell ref="A7:E7"/>
    <mergeCell ref="I7:J7"/>
    <mergeCell ref="A8:E8"/>
    <mergeCell ref="A23:E23"/>
    <mergeCell ref="A16:E16"/>
    <mergeCell ref="I40:J40"/>
    <mergeCell ref="A36:E36"/>
    <mergeCell ref="I19:J19"/>
    <mergeCell ref="A27:E27"/>
    <mergeCell ref="A37:E37"/>
    <mergeCell ref="I37:J37"/>
    <mergeCell ref="A40:E40"/>
    <mergeCell ref="A31:E31"/>
    <mergeCell ref="A41:E41"/>
    <mergeCell ref="I41:J41"/>
    <mergeCell ref="I46:J46"/>
    <mergeCell ref="I47:J47"/>
    <mergeCell ref="I49:J49"/>
    <mergeCell ref="A45:E45"/>
    <mergeCell ref="I48:J48"/>
    <mergeCell ref="I44:J44"/>
    <mergeCell ref="A48:E48"/>
    <mergeCell ref="I45:J45"/>
    <mergeCell ref="I50:J50"/>
    <mergeCell ref="A56:E56"/>
    <mergeCell ref="I57:J57"/>
    <mergeCell ref="I56:J56"/>
    <mergeCell ref="A44:E44"/>
    <mergeCell ref="I53:J53"/>
    <mergeCell ref="I51:J51"/>
    <mergeCell ref="A49:E49"/>
    <mergeCell ref="A50:E50"/>
    <mergeCell ref="A33:E33"/>
    <mergeCell ref="I54:J54"/>
    <mergeCell ref="I55:J55"/>
    <mergeCell ref="A52:E52"/>
    <mergeCell ref="A53:E53"/>
    <mergeCell ref="A54:E54"/>
    <mergeCell ref="A51:E51"/>
    <mergeCell ref="I52:J52"/>
    <mergeCell ref="A46:E46"/>
    <mergeCell ref="A47:E47"/>
    <mergeCell ref="A55:E55"/>
    <mergeCell ref="A67:F67"/>
    <mergeCell ref="E60:F60"/>
    <mergeCell ref="A60:D60"/>
    <mergeCell ref="I61:J61"/>
    <mergeCell ref="I63:J63"/>
    <mergeCell ref="A65:E65"/>
    <mergeCell ref="I65:J65"/>
    <mergeCell ref="A66:E66"/>
    <mergeCell ref="A57:E57"/>
    <mergeCell ref="A61:D61"/>
    <mergeCell ref="A63:E63"/>
    <mergeCell ref="A64:E64"/>
    <mergeCell ref="A62:E62"/>
    <mergeCell ref="I62:J62"/>
    <mergeCell ref="K67:L67"/>
    <mergeCell ref="I67:J67"/>
    <mergeCell ref="I64:J64"/>
  </mergeCells>
  <printOptions/>
  <pageMargins left="0" right="0" top="0" bottom="0" header="0.3937007874015748" footer="0.5118110236220472"/>
  <pageSetup fitToHeight="1" fitToWidth="1" horizontalDpi="300" verticalDpi="300" orientation="portrait" paperSize="9" scale="1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242"/>
  <sheetViews>
    <sheetView view="pageBreakPreview" zoomScale="110" zoomScaleSheetLayoutView="110" zoomScalePageLayoutView="0" workbookViewId="0" topLeftCell="A1">
      <pane ySplit="1" topLeftCell="A168" activePane="bottomLeft" state="frozen"/>
      <selection pane="topLeft" activeCell="A1" sqref="A1"/>
      <selection pane="bottomLeft" activeCell="A176" sqref="A176:F186"/>
    </sheetView>
  </sheetViews>
  <sheetFormatPr defaultColWidth="10.57421875" defaultRowHeight="12.75"/>
  <cols>
    <col min="1" max="1" width="10.421875" style="103" bestFit="1" customWidth="1"/>
    <col min="2" max="2" width="66.57421875" style="103" bestFit="1" customWidth="1"/>
    <col min="3" max="3" width="18.57421875" style="103" bestFit="1" customWidth="1"/>
    <col min="4" max="5" width="10.57421875" style="104" bestFit="1" customWidth="1"/>
    <col min="6" max="6" width="17.57421875" style="104" bestFit="1" customWidth="1"/>
    <col min="7" max="16384" width="10.57421875" style="103" customWidth="1"/>
  </cols>
  <sheetData>
    <row r="1" ht="8.25" customHeight="1"/>
    <row r="2" spans="1:6" ht="32.25" customHeight="1">
      <c r="A2" s="396" t="s">
        <v>172</v>
      </c>
      <c r="B2" s="397"/>
      <c r="C2" s="397"/>
      <c r="D2" s="397"/>
      <c r="E2" s="397"/>
      <c r="F2" s="397"/>
    </row>
    <row r="3" spans="2:3" ht="13.5" thickBot="1">
      <c r="B3" s="105"/>
      <c r="C3" s="105"/>
    </row>
    <row r="4" spans="1:6" s="108" customFormat="1" ht="18" customHeight="1" thickBot="1">
      <c r="A4" s="106" t="s">
        <v>4</v>
      </c>
      <c r="B4" s="106" t="s">
        <v>5</v>
      </c>
      <c r="C4" s="106" t="s">
        <v>59</v>
      </c>
      <c r="D4" s="107" t="s">
        <v>6</v>
      </c>
      <c r="E4" s="107" t="s">
        <v>7</v>
      </c>
      <c r="F4" s="107" t="s">
        <v>8</v>
      </c>
    </row>
    <row r="5" spans="1:6" ht="12">
      <c r="A5" s="398" t="s">
        <v>173</v>
      </c>
      <c r="B5" s="399"/>
      <c r="C5" s="399"/>
      <c r="D5" s="399"/>
      <c r="E5" s="400"/>
      <c r="F5" s="109">
        <v>30191.92</v>
      </c>
    </row>
    <row r="6" spans="1:6" ht="12">
      <c r="A6" s="110">
        <v>44089</v>
      </c>
      <c r="B6" s="416" t="s">
        <v>174</v>
      </c>
      <c r="C6" s="417"/>
      <c r="D6" s="417"/>
      <c r="E6" s="418"/>
      <c r="F6" s="109">
        <v>30191.92</v>
      </c>
    </row>
    <row r="7" spans="1:6" ht="12">
      <c r="A7" s="110">
        <v>44090</v>
      </c>
      <c r="B7" s="259" t="s">
        <v>178</v>
      </c>
      <c r="C7" s="168" t="s">
        <v>96</v>
      </c>
      <c r="D7" s="122">
        <v>73.35</v>
      </c>
      <c r="E7" s="122"/>
      <c r="F7" s="109">
        <f>SUM(F6+E7-D7)</f>
        <v>30118.57</v>
      </c>
    </row>
    <row r="8" spans="1:6" ht="12">
      <c r="A8" s="120">
        <v>44090</v>
      </c>
      <c r="B8" s="130" t="s">
        <v>179</v>
      </c>
      <c r="C8" s="130" t="s">
        <v>96</v>
      </c>
      <c r="D8" s="5">
        <v>127.9</v>
      </c>
      <c r="E8" s="191"/>
      <c r="F8" s="109">
        <f>SUM(F7+E8-D8)</f>
        <v>29990.67</v>
      </c>
    </row>
    <row r="9" spans="1:6" ht="12">
      <c r="A9" s="120">
        <v>44091</v>
      </c>
      <c r="B9" s="259" t="s">
        <v>180</v>
      </c>
      <c r="C9" s="130" t="s">
        <v>96</v>
      </c>
      <c r="D9" s="122">
        <v>24</v>
      </c>
      <c r="E9" s="122"/>
      <c r="F9" s="109">
        <f aca="true" t="shared" si="0" ref="F9:F75">SUM(F8+E9-D9)</f>
        <v>29966.67</v>
      </c>
    </row>
    <row r="10" spans="1:6" ht="12">
      <c r="A10" s="120">
        <v>44092</v>
      </c>
      <c r="B10" s="130" t="s">
        <v>181</v>
      </c>
      <c r="C10" s="130" t="s">
        <v>96</v>
      </c>
      <c r="D10" s="122">
        <v>495</v>
      </c>
      <c r="E10" s="122"/>
      <c r="F10" s="109">
        <f t="shared" si="0"/>
        <v>29471.67</v>
      </c>
    </row>
    <row r="11" spans="1:6" ht="12">
      <c r="A11" s="120">
        <v>44093</v>
      </c>
      <c r="B11" s="130" t="s">
        <v>35</v>
      </c>
      <c r="C11" s="130" t="s">
        <v>96</v>
      </c>
      <c r="D11" s="122">
        <v>0</v>
      </c>
      <c r="E11" s="122">
        <v>1250</v>
      </c>
      <c r="F11" s="109">
        <f t="shared" si="0"/>
        <v>30721.67</v>
      </c>
    </row>
    <row r="12" spans="1:6" ht="12">
      <c r="A12" s="120">
        <v>44099</v>
      </c>
      <c r="B12" s="130" t="s">
        <v>195</v>
      </c>
      <c r="C12" s="130" t="s">
        <v>182</v>
      </c>
      <c r="D12" s="122">
        <v>10.2</v>
      </c>
      <c r="E12" s="122"/>
      <c r="F12" s="109">
        <f t="shared" si="0"/>
        <v>30711.469999999998</v>
      </c>
    </row>
    <row r="13" spans="1:6" ht="12">
      <c r="A13" s="120">
        <v>44102</v>
      </c>
      <c r="B13" s="130" t="s">
        <v>183</v>
      </c>
      <c r="C13" s="130" t="s">
        <v>96</v>
      </c>
      <c r="D13" s="122"/>
      <c r="E13" s="122">
        <v>96</v>
      </c>
      <c r="F13" s="109">
        <f t="shared" si="0"/>
        <v>30807.469999999998</v>
      </c>
    </row>
    <row r="14" spans="1:6" ht="12">
      <c r="A14" s="168">
        <v>44105</v>
      </c>
      <c r="B14" s="130" t="s">
        <v>222</v>
      </c>
      <c r="C14" s="130" t="s">
        <v>96</v>
      </c>
      <c r="D14" s="112">
        <v>1536.32</v>
      </c>
      <c r="E14" s="112"/>
      <c r="F14" s="109">
        <f t="shared" si="0"/>
        <v>29271.149999999998</v>
      </c>
    </row>
    <row r="15" spans="1:6" ht="12">
      <c r="A15" s="168">
        <v>44105</v>
      </c>
      <c r="B15" s="130" t="s">
        <v>223</v>
      </c>
      <c r="C15" s="130" t="s">
        <v>96</v>
      </c>
      <c r="D15" s="112">
        <v>1270</v>
      </c>
      <c r="E15" s="112"/>
      <c r="F15" s="109">
        <f t="shared" si="0"/>
        <v>28001.149999999998</v>
      </c>
    </row>
    <row r="16" spans="1:6" ht="12">
      <c r="A16" s="110">
        <v>44105</v>
      </c>
      <c r="B16" s="130" t="s">
        <v>193</v>
      </c>
      <c r="C16" s="130" t="s">
        <v>96</v>
      </c>
      <c r="D16" s="112">
        <v>71.74</v>
      </c>
      <c r="E16" s="112"/>
      <c r="F16" s="109">
        <f t="shared" si="0"/>
        <v>27929.409999999996</v>
      </c>
    </row>
    <row r="17" spans="1:6" ht="12">
      <c r="A17" s="110">
        <v>44105</v>
      </c>
      <c r="B17" s="130" t="s">
        <v>194</v>
      </c>
      <c r="C17" s="130" t="s">
        <v>96</v>
      </c>
      <c r="D17" s="112">
        <v>18.81</v>
      </c>
      <c r="E17" s="112"/>
      <c r="F17" s="109">
        <f t="shared" si="0"/>
        <v>27910.599999999995</v>
      </c>
    </row>
    <row r="18" spans="1:6" ht="12">
      <c r="A18" s="110">
        <v>44106</v>
      </c>
      <c r="B18" s="130" t="s">
        <v>192</v>
      </c>
      <c r="C18" s="130" t="s">
        <v>182</v>
      </c>
      <c r="D18" s="112">
        <v>8.64</v>
      </c>
      <c r="E18" s="112"/>
      <c r="F18" s="109">
        <f t="shared" si="0"/>
        <v>27901.959999999995</v>
      </c>
    </row>
    <row r="19" spans="1:6" ht="12">
      <c r="A19" s="110">
        <v>44107</v>
      </c>
      <c r="B19" s="130" t="s">
        <v>184</v>
      </c>
      <c r="C19" s="130" t="s">
        <v>185</v>
      </c>
      <c r="D19" s="109">
        <v>219</v>
      </c>
      <c r="E19" s="109"/>
      <c r="F19" s="109">
        <f t="shared" si="0"/>
        <v>27682.959999999995</v>
      </c>
    </row>
    <row r="20" spans="1:6" ht="12">
      <c r="A20" s="80">
        <v>44113</v>
      </c>
      <c r="B20" s="1" t="s">
        <v>196</v>
      </c>
      <c r="C20" s="130" t="s">
        <v>182</v>
      </c>
      <c r="D20" s="112"/>
      <c r="E20" s="109">
        <v>3664.37</v>
      </c>
      <c r="F20" s="109">
        <f t="shared" si="0"/>
        <v>31347.329999999994</v>
      </c>
    </row>
    <row r="21" spans="1:6" ht="12">
      <c r="A21" s="113">
        <v>44114</v>
      </c>
      <c r="B21" s="130" t="s">
        <v>208</v>
      </c>
      <c r="C21" s="130" t="s">
        <v>182</v>
      </c>
      <c r="D21" s="122">
        <v>14.72</v>
      </c>
      <c r="E21" s="79"/>
      <c r="F21" s="109">
        <f t="shared" si="0"/>
        <v>31332.609999999993</v>
      </c>
    </row>
    <row r="22" spans="1:6" ht="12">
      <c r="A22" s="113">
        <v>44116</v>
      </c>
      <c r="B22" s="130" t="s">
        <v>201</v>
      </c>
      <c r="C22" s="130" t="s">
        <v>96</v>
      </c>
      <c r="D22" s="122"/>
      <c r="E22" s="79">
        <v>5000</v>
      </c>
      <c r="F22" s="109">
        <f t="shared" si="0"/>
        <v>36332.60999999999</v>
      </c>
    </row>
    <row r="23" spans="1:6" ht="12">
      <c r="A23" s="113">
        <v>44118</v>
      </c>
      <c r="B23" s="130" t="s">
        <v>202</v>
      </c>
      <c r="C23" s="130" t="s">
        <v>96</v>
      </c>
      <c r="D23" s="122">
        <v>840</v>
      </c>
      <c r="E23" s="79"/>
      <c r="F23" s="109">
        <f t="shared" si="0"/>
        <v>35492.60999999999</v>
      </c>
    </row>
    <row r="24" spans="1:6" ht="12">
      <c r="A24" s="110">
        <v>44119</v>
      </c>
      <c r="B24" s="130" t="s">
        <v>197</v>
      </c>
      <c r="C24" s="130" t="s">
        <v>198</v>
      </c>
      <c r="D24" s="109"/>
      <c r="E24" s="79">
        <v>200.68</v>
      </c>
      <c r="F24" s="109">
        <f t="shared" si="0"/>
        <v>35693.28999999999</v>
      </c>
    </row>
    <row r="25" spans="1:6" ht="12">
      <c r="A25" s="113">
        <v>44120</v>
      </c>
      <c r="B25" s="130" t="s">
        <v>203</v>
      </c>
      <c r="C25" s="130" t="s">
        <v>96</v>
      </c>
      <c r="D25" s="122">
        <v>4339.85</v>
      </c>
      <c r="E25" s="122"/>
      <c r="F25" s="109">
        <f t="shared" si="0"/>
        <v>31353.439999999995</v>
      </c>
    </row>
    <row r="26" spans="1:6" ht="12">
      <c r="A26" s="113">
        <v>44120</v>
      </c>
      <c r="B26" s="130" t="s">
        <v>204</v>
      </c>
      <c r="C26" s="130" t="s">
        <v>96</v>
      </c>
      <c r="D26" s="122">
        <v>2630.24</v>
      </c>
      <c r="E26" s="122"/>
      <c r="F26" s="109">
        <f t="shared" si="0"/>
        <v>28723.199999999997</v>
      </c>
    </row>
    <row r="27" spans="1:6" ht="12">
      <c r="A27" s="110">
        <v>44123</v>
      </c>
      <c r="B27" s="130" t="s">
        <v>205</v>
      </c>
      <c r="C27" s="130" t="s">
        <v>96</v>
      </c>
      <c r="D27" s="112"/>
      <c r="E27" s="109">
        <v>72</v>
      </c>
      <c r="F27" s="109">
        <f t="shared" si="0"/>
        <v>28795.199999999997</v>
      </c>
    </row>
    <row r="28" spans="1:6" ht="12">
      <c r="A28" s="275">
        <v>44124</v>
      </c>
      <c r="B28" s="274" t="s">
        <v>189</v>
      </c>
      <c r="C28" s="130" t="s">
        <v>182</v>
      </c>
      <c r="D28" s="79"/>
      <c r="E28" s="122">
        <v>6540</v>
      </c>
      <c r="F28" s="109">
        <f t="shared" si="0"/>
        <v>35335.2</v>
      </c>
    </row>
    <row r="29" spans="1:6" ht="12">
      <c r="A29" s="110">
        <v>44124</v>
      </c>
      <c r="B29" s="274" t="s">
        <v>190</v>
      </c>
      <c r="C29" s="130" t="s">
        <v>182</v>
      </c>
      <c r="D29" s="112"/>
      <c r="E29" s="122">
        <v>60</v>
      </c>
      <c r="F29" s="109">
        <f t="shared" si="0"/>
        <v>35395.2</v>
      </c>
    </row>
    <row r="30" spans="1:6" ht="12">
      <c r="A30" s="120">
        <v>44124</v>
      </c>
      <c r="B30" s="130" t="s">
        <v>208</v>
      </c>
      <c r="C30" s="130" t="s">
        <v>182</v>
      </c>
      <c r="D30" s="122">
        <v>34.96</v>
      </c>
      <c r="E30" s="112"/>
      <c r="F30" s="109">
        <f t="shared" si="0"/>
        <v>35360.24</v>
      </c>
    </row>
    <row r="31" spans="1:6" ht="12">
      <c r="A31" s="110">
        <v>44124</v>
      </c>
      <c r="B31" s="130" t="s">
        <v>208</v>
      </c>
      <c r="C31" s="130" t="s">
        <v>182</v>
      </c>
      <c r="D31" s="109">
        <v>0.46</v>
      </c>
      <c r="E31" s="109"/>
      <c r="F31" s="109">
        <f t="shared" si="0"/>
        <v>35359.78</v>
      </c>
    </row>
    <row r="32" spans="1:6" ht="12">
      <c r="A32" s="4">
        <v>44125</v>
      </c>
      <c r="B32" s="1" t="s">
        <v>210</v>
      </c>
      <c r="C32" s="130" t="s">
        <v>182</v>
      </c>
      <c r="D32" s="109">
        <v>17.5</v>
      </c>
      <c r="E32" s="112"/>
      <c r="F32" s="109">
        <f t="shared" si="0"/>
        <v>35342.28</v>
      </c>
    </row>
    <row r="33" spans="1:6" ht="12">
      <c r="A33" s="113">
        <v>44125</v>
      </c>
      <c r="B33" s="130" t="s">
        <v>209</v>
      </c>
      <c r="C33" s="130" t="s">
        <v>182</v>
      </c>
      <c r="D33" s="122">
        <v>120</v>
      </c>
      <c r="E33" s="112"/>
      <c r="F33" s="109">
        <f t="shared" si="0"/>
        <v>35222.28</v>
      </c>
    </row>
    <row r="34" spans="1:6" ht="12">
      <c r="A34" s="4">
        <v>44130</v>
      </c>
      <c r="B34" s="1" t="s">
        <v>207</v>
      </c>
      <c r="C34" s="130" t="s">
        <v>206</v>
      </c>
      <c r="D34" s="109"/>
      <c r="E34" s="112">
        <v>120</v>
      </c>
      <c r="F34" s="109">
        <f t="shared" si="0"/>
        <v>35342.28</v>
      </c>
    </row>
    <row r="35" spans="1:6" ht="12">
      <c r="A35" s="110">
        <v>44130</v>
      </c>
      <c r="B35" s="130" t="s">
        <v>244</v>
      </c>
      <c r="C35" s="130" t="s">
        <v>182</v>
      </c>
      <c r="D35" s="109">
        <v>82</v>
      </c>
      <c r="E35" s="112"/>
      <c r="F35" s="109">
        <f t="shared" si="0"/>
        <v>35260.28</v>
      </c>
    </row>
    <row r="36" spans="1:6" ht="12">
      <c r="A36" s="110">
        <v>44130</v>
      </c>
      <c r="B36" s="130" t="s">
        <v>218</v>
      </c>
      <c r="C36" s="130" t="s">
        <v>182</v>
      </c>
      <c r="D36" s="112">
        <v>2411.52</v>
      </c>
      <c r="E36" s="112"/>
      <c r="F36" s="109">
        <f t="shared" si="0"/>
        <v>32848.76</v>
      </c>
    </row>
    <row r="37" spans="1:6" ht="12">
      <c r="A37" s="80">
        <v>44130</v>
      </c>
      <c r="B37" s="130" t="s">
        <v>219</v>
      </c>
      <c r="C37" s="130" t="s">
        <v>182</v>
      </c>
      <c r="D37" s="79">
        <v>7076.71</v>
      </c>
      <c r="E37" s="112"/>
      <c r="F37" s="109">
        <f t="shared" si="0"/>
        <v>25772.050000000003</v>
      </c>
    </row>
    <row r="38" spans="1:6" ht="12">
      <c r="A38" s="110">
        <v>44131</v>
      </c>
      <c r="B38" s="130" t="s">
        <v>224</v>
      </c>
      <c r="C38" s="130" t="s">
        <v>182</v>
      </c>
      <c r="D38" s="122">
        <v>10.2</v>
      </c>
      <c r="E38" s="112"/>
      <c r="F38" s="109">
        <f t="shared" si="0"/>
        <v>25761.850000000002</v>
      </c>
    </row>
    <row r="39" spans="1:6" ht="12">
      <c r="A39" s="110">
        <v>44131</v>
      </c>
      <c r="B39" s="130" t="s">
        <v>225</v>
      </c>
      <c r="C39" s="130" t="s">
        <v>96</v>
      </c>
      <c r="D39" s="109"/>
      <c r="E39" s="112">
        <v>82</v>
      </c>
      <c r="F39" s="109">
        <f t="shared" si="0"/>
        <v>25843.850000000002</v>
      </c>
    </row>
    <row r="40" spans="1:6" ht="12">
      <c r="A40" s="110">
        <v>44133</v>
      </c>
      <c r="B40" s="274" t="s">
        <v>226</v>
      </c>
      <c r="C40" s="130" t="s">
        <v>182</v>
      </c>
      <c r="D40" s="109"/>
      <c r="E40" s="112">
        <v>13560.2</v>
      </c>
      <c r="F40" s="109">
        <f t="shared" si="0"/>
        <v>39404.05</v>
      </c>
    </row>
    <row r="41" spans="1:6" ht="12">
      <c r="A41" s="110">
        <v>44134</v>
      </c>
      <c r="B41" s="130" t="s">
        <v>208</v>
      </c>
      <c r="C41" s="130" t="s">
        <v>182</v>
      </c>
      <c r="D41" s="109">
        <v>17.02</v>
      </c>
      <c r="E41" s="112"/>
      <c r="F41" s="109">
        <f t="shared" si="0"/>
        <v>39387.030000000006</v>
      </c>
    </row>
    <row r="42" spans="1:6" ht="12">
      <c r="A42" s="110">
        <v>44138</v>
      </c>
      <c r="B42" s="130" t="s">
        <v>227</v>
      </c>
      <c r="C42" s="130" t="s">
        <v>182</v>
      </c>
      <c r="D42" s="112">
        <v>8.64</v>
      </c>
      <c r="E42" s="112"/>
      <c r="F42" s="109">
        <f t="shared" si="0"/>
        <v>39378.39000000001</v>
      </c>
    </row>
    <row r="43" spans="1:6" ht="12">
      <c r="A43" s="110">
        <v>44141</v>
      </c>
      <c r="B43" s="130" t="s">
        <v>228</v>
      </c>
      <c r="C43" s="130" t="s">
        <v>96</v>
      </c>
      <c r="D43" s="112">
        <v>53.94</v>
      </c>
      <c r="E43" s="112"/>
      <c r="F43" s="109">
        <f t="shared" si="0"/>
        <v>39324.450000000004</v>
      </c>
    </row>
    <row r="44" spans="1:6" ht="12">
      <c r="A44" s="286">
        <v>44146</v>
      </c>
      <c r="B44" s="175" t="s">
        <v>230</v>
      </c>
      <c r="C44" s="130" t="s">
        <v>96</v>
      </c>
      <c r="D44" s="122">
        <v>3150</v>
      </c>
      <c r="E44" s="122"/>
      <c r="F44" s="109">
        <f t="shared" si="0"/>
        <v>36174.450000000004</v>
      </c>
    </row>
    <row r="45" spans="1:6" ht="12">
      <c r="A45" s="110">
        <v>44146</v>
      </c>
      <c r="B45" s="130" t="s">
        <v>231</v>
      </c>
      <c r="C45" s="130" t="s">
        <v>96</v>
      </c>
      <c r="D45" s="112">
        <v>2000</v>
      </c>
      <c r="E45" s="109"/>
      <c r="F45" s="109">
        <f t="shared" si="0"/>
        <v>34174.450000000004</v>
      </c>
    </row>
    <row r="46" spans="1:6" ht="12">
      <c r="A46" s="110">
        <v>44151</v>
      </c>
      <c r="B46" s="130" t="s">
        <v>233</v>
      </c>
      <c r="C46" s="130" t="s">
        <v>96</v>
      </c>
      <c r="D46" s="79"/>
      <c r="E46" s="109">
        <v>336</v>
      </c>
      <c r="F46" s="109">
        <f t="shared" si="0"/>
        <v>34510.450000000004</v>
      </c>
    </row>
    <row r="47" spans="1:6" ht="12">
      <c r="A47" s="110">
        <v>44155</v>
      </c>
      <c r="B47" s="130" t="s">
        <v>242</v>
      </c>
      <c r="C47" s="130" t="s">
        <v>96</v>
      </c>
      <c r="D47" s="109">
        <v>6426.43</v>
      </c>
      <c r="E47" s="109"/>
      <c r="F47" s="109">
        <f t="shared" si="0"/>
        <v>28084.020000000004</v>
      </c>
    </row>
    <row r="48" spans="1:6" ht="12">
      <c r="A48" s="110">
        <v>44155</v>
      </c>
      <c r="B48" s="130" t="s">
        <v>243</v>
      </c>
      <c r="C48" s="130" t="s">
        <v>96</v>
      </c>
      <c r="D48" s="109">
        <v>3280</v>
      </c>
      <c r="E48" s="109"/>
      <c r="F48" s="109">
        <f t="shared" si="0"/>
        <v>24804.020000000004</v>
      </c>
    </row>
    <row r="49" spans="1:6" ht="12">
      <c r="A49" s="110">
        <v>44155</v>
      </c>
      <c r="B49" s="130" t="s">
        <v>236</v>
      </c>
      <c r="C49" s="130" t="s">
        <v>237</v>
      </c>
      <c r="D49" s="109"/>
      <c r="E49" s="109">
        <v>146.22</v>
      </c>
      <c r="F49" s="109">
        <f t="shared" si="0"/>
        <v>24950.240000000005</v>
      </c>
    </row>
    <row r="50" spans="1:6" ht="12">
      <c r="A50" s="110">
        <v>44155</v>
      </c>
      <c r="B50" s="130" t="s">
        <v>256</v>
      </c>
      <c r="C50" s="130" t="s">
        <v>96</v>
      </c>
      <c r="D50" s="109"/>
      <c r="E50" s="112">
        <v>13691.04</v>
      </c>
      <c r="F50" s="109">
        <f t="shared" si="0"/>
        <v>38641.280000000006</v>
      </c>
    </row>
    <row r="51" spans="1:6" ht="12">
      <c r="A51" s="110">
        <v>44155</v>
      </c>
      <c r="B51" s="130" t="s">
        <v>35</v>
      </c>
      <c r="C51" s="130" t="s">
        <v>96</v>
      </c>
      <c r="D51" s="109"/>
      <c r="E51" s="122">
        <v>1250</v>
      </c>
      <c r="F51" s="109">
        <f t="shared" si="0"/>
        <v>39891.280000000006</v>
      </c>
    </row>
    <row r="52" spans="1:6" ht="12">
      <c r="A52" s="110">
        <v>44156</v>
      </c>
      <c r="B52" s="130" t="s">
        <v>247</v>
      </c>
      <c r="C52" s="130" t="s">
        <v>182</v>
      </c>
      <c r="D52" s="112">
        <v>20.24</v>
      </c>
      <c r="E52" s="79"/>
      <c r="F52" s="109">
        <f t="shared" si="0"/>
        <v>39871.04000000001</v>
      </c>
    </row>
    <row r="53" spans="1:6" ht="12">
      <c r="A53" s="110">
        <v>44158</v>
      </c>
      <c r="B53" s="130" t="s">
        <v>248</v>
      </c>
      <c r="C53" s="130" t="s">
        <v>96</v>
      </c>
      <c r="D53" s="109"/>
      <c r="E53" s="109">
        <v>350</v>
      </c>
      <c r="F53" s="109">
        <f t="shared" si="0"/>
        <v>40221.04000000001</v>
      </c>
    </row>
    <row r="54" spans="1:6" ht="12">
      <c r="A54" s="120">
        <v>44160</v>
      </c>
      <c r="B54" s="130" t="s">
        <v>270</v>
      </c>
      <c r="C54" s="130" t="s">
        <v>96</v>
      </c>
      <c r="D54" s="122">
        <v>163.5</v>
      </c>
      <c r="E54" s="109"/>
      <c r="F54" s="109">
        <f t="shared" si="0"/>
        <v>40057.54000000001</v>
      </c>
    </row>
    <row r="55" spans="1:6" ht="12">
      <c r="A55" s="120">
        <v>44160</v>
      </c>
      <c r="B55" s="130" t="s">
        <v>269</v>
      </c>
      <c r="C55" s="130" t="s">
        <v>96</v>
      </c>
      <c r="D55" s="122">
        <v>476</v>
      </c>
      <c r="E55" s="109"/>
      <c r="F55" s="109">
        <f t="shared" si="0"/>
        <v>39581.54000000001</v>
      </c>
    </row>
    <row r="56" spans="1:6" ht="12">
      <c r="A56" s="110">
        <v>44160</v>
      </c>
      <c r="B56" s="130" t="s">
        <v>249</v>
      </c>
      <c r="C56" s="130" t="s">
        <v>182</v>
      </c>
      <c r="D56" s="122">
        <v>10.2</v>
      </c>
      <c r="E56" s="109"/>
      <c r="F56" s="109">
        <f t="shared" si="0"/>
        <v>39571.34000000001</v>
      </c>
    </row>
    <row r="57" spans="1:6" ht="12">
      <c r="A57" s="110">
        <v>44165</v>
      </c>
      <c r="B57" s="130" t="s">
        <v>285</v>
      </c>
      <c r="C57" s="130" t="s">
        <v>96</v>
      </c>
      <c r="D57" s="109"/>
      <c r="E57" s="109">
        <v>350</v>
      </c>
      <c r="F57" s="109">
        <f t="shared" si="0"/>
        <v>39921.34000000001</v>
      </c>
    </row>
    <row r="58" spans="1:6" ht="12">
      <c r="A58" s="113">
        <v>44167</v>
      </c>
      <c r="B58" s="130" t="s">
        <v>250</v>
      </c>
      <c r="C58" s="130" t="s">
        <v>182</v>
      </c>
      <c r="D58" s="112">
        <v>8.64</v>
      </c>
      <c r="E58" s="109"/>
      <c r="F58" s="109">
        <f t="shared" si="0"/>
        <v>39912.70000000001</v>
      </c>
    </row>
    <row r="59" spans="1:6" ht="12">
      <c r="A59" s="113">
        <v>44167</v>
      </c>
      <c r="B59" s="130" t="s">
        <v>251</v>
      </c>
      <c r="C59" s="130" t="s">
        <v>96</v>
      </c>
      <c r="D59" s="109"/>
      <c r="E59" s="82">
        <v>1653.54</v>
      </c>
      <c r="F59" s="109">
        <f t="shared" si="0"/>
        <v>41566.24000000001</v>
      </c>
    </row>
    <row r="60" spans="1:6" ht="12">
      <c r="A60" s="120">
        <v>44170</v>
      </c>
      <c r="B60" s="130" t="s">
        <v>252</v>
      </c>
      <c r="C60" s="130" t="s">
        <v>268</v>
      </c>
      <c r="D60" s="122">
        <v>975</v>
      </c>
      <c r="E60" s="122"/>
      <c r="F60" s="109">
        <f t="shared" si="0"/>
        <v>40591.24000000001</v>
      </c>
    </row>
    <row r="61" spans="1:6" ht="12">
      <c r="A61" s="110">
        <v>44172</v>
      </c>
      <c r="B61" s="130" t="s">
        <v>255</v>
      </c>
      <c r="C61" s="130" t="s">
        <v>258</v>
      </c>
      <c r="D61" s="112"/>
      <c r="E61" s="79">
        <v>280.44</v>
      </c>
      <c r="F61" s="109">
        <f t="shared" si="0"/>
        <v>40871.680000000015</v>
      </c>
    </row>
    <row r="62" spans="1:6" ht="12">
      <c r="A62" s="241">
        <v>44173</v>
      </c>
      <c r="B62" s="242" t="s">
        <v>259</v>
      </c>
      <c r="C62" s="242" t="s">
        <v>96</v>
      </c>
      <c r="D62" s="244">
        <v>49.35</v>
      </c>
      <c r="E62" s="109"/>
      <c r="F62" s="109">
        <f t="shared" si="0"/>
        <v>40822.330000000016</v>
      </c>
    </row>
    <row r="63" spans="1:6" ht="12">
      <c r="A63" s="110">
        <v>44173</v>
      </c>
      <c r="B63" s="130" t="s">
        <v>260</v>
      </c>
      <c r="C63" s="130" t="s">
        <v>96</v>
      </c>
      <c r="D63" s="112">
        <v>75</v>
      </c>
      <c r="E63" s="109"/>
      <c r="F63" s="109">
        <f t="shared" si="0"/>
        <v>40747.330000000016</v>
      </c>
    </row>
    <row r="64" spans="1:6" ht="12">
      <c r="A64" s="110">
        <v>44173</v>
      </c>
      <c r="B64" s="130" t="s">
        <v>261</v>
      </c>
      <c r="C64" s="130" t="s">
        <v>96</v>
      </c>
      <c r="D64" s="112">
        <v>45</v>
      </c>
      <c r="E64" s="109"/>
      <c r="F64" s="109">
        <f t="shared" si="0"/>
        <v>40702.330000000016</v>
      </c>
    </row>
    <row r="65" spans="1:6" ht="12">
      <c r="A65" s="168">
        <v>44173</v>
      </c>
      <c r="B65" s="130" t="s">
        <v>264</v>
      </c>
      <c r="C65" s="130" t="s">
        <v>96</v>
      </c>
      <c r="D65" s="122">
        <v>2331.73</v>
      </c>
      <c r="E65" s="122"/>
      <c r="F65" s="109">
        <f t="shared" si="0"/>
        <v>38370.60000000001</v>
      </c>
    </row>
    <row r="66" spans="1:6" ht="12">
      <c r="A66" s="168">
        <v>44173</v>
      </c>
      <c r="B66" s="130" t="s">
        <v>289</v>
      </c>
      <c r="C66" s="130" t="s">
        <v>96</v>
      </c>
      <c r="D66" s="122">
        <v>869</v>
      </c>
      <c r="E66" s="122"/>
      <c r="F66" s="109">
        <f t="shared" si="0"/>
        <v>37501.60000000001</v>
      </c>
    </row>
    <row r="67" spans="1:6" ht="12">
      <c r="A67" s="120">
        <v>44174</v>
      </c>
      <c r="B67" s="130" t="s">
        <v>271</v>
      </c>
      <c r="C67" s="130" t="s">
        <v>96</v>
      </c>
      <c r="D67" s="122"/>
      <c r="E67" s="109">
        <v>350</v>
      </c>
      <c r="F67" s="109">
        <f t="shared" si="0"/>
        <v>37851.60000000001</v>
      </c>
    </row>
    <row r="68" spans="1:6" ht="12">
      <c r="A68" s="120">
        <v>44179</v>
      </c>
      <c r="B68" s="130" t="s">
        <v>273</v>
      </c>
      <c r="C68" s="130" t="s">
        <v>96</v>
      </c>
      <c r="D68" s="122">
        <v>48.6</v>
      </c>
      <c r="E68" s="109"/>
      <c r="F68" s="109">
        <f t="shared" si="0"/>
        <v>37803.000000000015</v>
      </c>
    </row>
    <row r="69" spans="1:6" ht="12">
      <c r="A69" s="110">
        <v>44179</v>
      </c>
      <c r="B69" s="130" t="s">
        <v>274</v>
      </c>
      <c r="C69" s="130" t="s">
        <v>96</v>
      </c>
      <c r="D69" s="112"/>
      <c r="E69" s="109">
        <v>96</v>
      </c>
      <c r="F69" s="109">
        <f t="shared" si="0"/>
        <v>37899.000000000015</v>
      </c>
    </row>
    <row r="70" spans="1:6" ht="12">
      <c r="A70" s="110">
        <v>44181</v>
      </c>
      <c r="B70" s="130" t="s">
        <v>275</v>
      </c>
      <c r="C70" s="130" t="s">
        <v>96</v>
      </c>
      <c r="D70" s="109">
        <v>55.5</v>
      </c>
      <c r="E70" s="112"/>
      <c r="F70" s="109">
        <f t="shared" si="0"/>
        <v>37843.500000000015</v>
      </c>
    </row>
    <row r="71" spans="1:6" ht="12">
      <c r="A71" s="113">
        <v>44181</v>
      </c>
      <c r="B71" s="130" t="s">
        <v>276</v>
      </c>
      <c r="C71" s="130" t="s">
        <v>96</v>
      </c>
      <c r="D71" s="122">
        <v>1296</v>
      </c>
      <c r="E71" s="122"/>
      <c r="F71" s="109">
        <f t="shared" si="0"/>
        <v>36547.500000000015</v>
      </c>
    </row>
    <row r="72" spans="1:6" ht="12">
      <c r="A72" s="110">
        <v>44181</v>
      </c>
      <c r="B72" s="130" t="s">
        <v>278</v>
      </c>
      <c r="C72" s="130" t="s">
        <v>96</v>
      </c>
      <c r="D72" s="112"/>
      <c r="E72" s="109">
        <v>928.5</v>
      </c>
      <c r="F72" s="109">
        <f t="shared" si="0"/>
        <v>37476.000000000015</v>
      </c>
    </row>
    <row r="73" spans="1:6" ht="12">
      <c r="A73" s="120">
        <v>44182</v>
      </c>
      <c r="B73" s="130" t="s">
        <v>279</v>
      </c>
      <c r="C73" s="130" t="s">
        <v>96</v>
      </c>
      <c r="D73" s="122">
        <v>556</v>
      </c>
      <c r="E73" s="109"/>
      <c r="F73" s="109">
        <f t="shared" si="0"/>
        <v>36920.000000000015</v>
      </c>
    </row>
    <row r="74" spans="1:6" ht="12">
      <c r="A74" s="110">
        <v>44182</v>
      </c>
      <c r="B74" s="130" t="s">
        <v>280</v>
      </c>
      <c r="C74" s="130" t="s">
        <v>96</v>
      </c>
      <c r="D74" s="112">
        <v>372.5</v>
      </c>
      <c r="E74" s="112"/>
      <c r="F74" s="109">
        <f t="shared" si="0"/>
        <v>36547.500000000015</v>
      </c>
    </row>
    <row r="75" spans="1:6" ht="12">
      <c r="A75" s="80">
        <v>44183</v>
      </c>
      <c r="B75" s="130" t="s">
        <v>281</v>
      </c>
      <c r="C75" s="130" t="s">
        <v>182</v>
      </c>
      <c r="D75" s="109"/>
      <c r="E75" s="109">
        <v>4570.8</v>
      </c>
      <c r="F75" s="109">
        <f t="shared" si="0"/>
        <v>41118.30000000002</v>
      </c>
    </row>
    <row r="76" spans="1:6" ht="12">
      <c r="A76" s="110">
        <v>44184</v>
      </c>
      <c r="B76" s="130" t="s">
        <v>282</v>
      </c>
      <c r="C76" s="130" t="s">
        <v>182</v>
      </c>
      <c r="D76" s="122">
        <v>10.58</v>
      </c>
      <c r="E76" s="109"/>
      <c r="F76" s="109">
        <f aca="true" t="shared" si="1" ref="F76:F140">SUM(F75+E76-D76)</f>
        <v>41107.720000000016</v>
      </c>
    </row>
    <row r="77" spans="1:6" ht="12">
      <c r="A77" s="110">
        <v>44191</v>
      </c>
      <c r="B77" s="130" t="s">
        <v>298</v>
      </c>
      <c r="C77" s="130" t="s">
        <v>182</v>
      </c>
      <c r="D77" s="122">
        <v>10.2</v>
      </c>
      <c r="E77" s="109"/>
      <c r="F77" s="109">
        <f t="shared" si="1"/>
        <v>41097.52000000002</v>
      </c>
    </row>
    <row r="78" spans="1:6" ht="12">
      <c r="A78" s="110">
        <v>44188</v>
      </c>
      <c r="B78" s="130" t="s">
        <v>283</v>
      </c>
      <c r="C78" s="130" t="s">
        <v>258</v>
      </c>
      <c r="D78" s="112"/>
      <c r="E78" s="109">
        <v>12</v>
      </c>
      <c r="F78" s="109">
        <f t="shared" si="1"/>
        <v>41109.52000000002</v>
      </c>
    </row>
    <row r="79" spans="1:6" ht="12">
      <c r="A79" s="110">
        <v>44201</v>
      </c>
      <c r="B79" s="130" t="s">
        <v>297</v>
      </c>
      <c r="C79" s="130" t="s">
        <v>182</v>
      </c>
      <c r="D79" s="112">
        <v>8.64</v>
      </c>
      <c r="E79" s="109"/>
      <c r="F79" s="109">
        <f t="shared" si="1"/>
        <v>41100.88000000002</v>
      </c>
    </row>
    <row r="80" spans="1:6" ht="12">
      <c r="A80" s="113">
        <v>44202</v>
      </c>
      <c r="B80" s="130" t="s">
        <v>286</v>
      </c>
      <c r="C80" s="130" t="s">
        <v>96</v>
      </c>
      <c r="D80" s="122">
        <v>1236.71</v>
      </c>
      <c r="E80" s="109"/>
      <c r="F80" s="109">
        <f t="shared" si="1"/>
        <v>39864.17000000002</v>
      </c>
    </row>
    <row r="81" spans="1:6" ht="12">
      <c r="A81" s="110">
        <v>44208</v>
      </c>
      <c r="B81" s="130" t="s">
        <v>288</v>
      </c>
      <c r="C81" s="130" t="s">
        <v>185</v>
      </c>
      <c r="D81" s="109">
        <v>344</v>
      </c>
      <c r="E81" s="109"/>
      <c r="F81" s="109">
        <f t="shared" si="1"/>
        <v>39520.17000000002</v>
      </c>
    </row>
    <row r="82" spans="1:6" ht="12">
      <c r="A82" s="110">
        <v>44209</v>
      </c>
      <c r="B82" s="130" t="s">
        <v>293</v>
      </c>
      <c r="C82" s="130" t="s">
        <v>185</v>
      </c>
      <c r="D82" s="109">
        <v>195.52</v>
      </c>
      <c r="E82" s="109"/>
      <c r="F82" s="109">
        <f t="shared" si="1"/>
        <v>39324.65000000002</v>
      </c>
    </row>
    <row r="83" spans="1:6" ht="12">
      <c r="A83" s="123">
        <v>44214</v>
      </c>
      <c r="B83" s="130" t="s">
        <v>291</v>
      </c>
      <c r="C83" s="130" t="s">
        <v>96</v>
      </c>
      <c r="D83" s="122">
        <v>2057.96</v>
      </c>
      <c r="E83" s="122"/>
      <c r="F83" s="109">
        <f t="shared" si="1"/>
        <v>37266.690000000024</v>
      </c>
    </row>
    <row r="84" spans="1:6" ht="12">
      <c r="A84" s="113">
        <v>44214</v>
      </c>
      <c r="B84" s="130" t="s">
        <v>292</v>
      </c>
      <c r="C84" s="130" t="s">
        <v>96</v>
      </c>
      <c r="D84" s="122">
        <v>282</v>
      </c>
      <c r="E84" s="122"/>
      <c r="F84" s="109">
        <f t="shared" si="1"/>
        <v>36984.690000000024</v>
      </c>
    </row>
    <row r="85" spans="1:6" ht="12">
      <c r="A85" s="110">
        <v>44221</v>
      </c>
      <c r="B85" s="130" t="s">
        <v>294</v>
      </c>
      <c r="C85" s="130" t="s">
        <v>182</v>
      </c>
      <c r="D85" s="109"/>
      <c r="E85" s="109">
        <v>3591.97</v>
      </c>
      <c r="F85" s="109">
        <f t="shared" si="1"/>
        <v>40576.660000000025</v>
      </c>
    </row>
    <row r="86" spans="1:6" ht="12">
      <c r="A86" s="110">
        <v>44222</v>
      </c>
      <c r="B86" s="130" t="s">
        <v>295</v>
      </c>
      <c r="C86" s="130" t="s">
        <v>182</v>
      </c>
      <c r="D86" s="112">
        <v>10.58</v>
      </c>
      <c r="E86" s="122"/>
      <c r="F86" s="109">
        <f t="shared" si="1"/>
        <v>40566.08000000002</v>
      </c>
    </row>
    <row r="87" spans="1:6" ht="12">
      <c r="A87" s="120">
        <v>44222</v>
      </c>
      <c r="B87" s="130" t="s">
        <v>299</v>
      </c>
      <c r="C87" s="130" t="s">
        <v>182</v>
      </c>
      <c r="D87" s="122">
        <v>10.2</v>
      </c>
      <c r="E87" s="109"/>
      <c r="F87" s="109">
        <f t="shared" si="1"/>
        <v>40555.88000000003</v>
      </c>
    </row>
    <row r="88" spans="1:6" ht="12">
      <c r="A88" s="123">
        <v>44229</v>
      </c>
      <c r="B88" s="130" t="s">
        <v>296</v>
      </c>
      <c r="C88" s="130" t="s">
        <v>182</v>
      </c>
      <c r="D88" s="112">
        <v>8.64</v>
      </c>
      <c r="E88" s="109"/>
      <c r="F88" s="109">
        <f t="shared" si="1"/>
        <v>40547.24000000003</v>
      </c>
    </row>
    <row r="89" spans="1:6" ht="12">
      <c r="A89" s="168">
        <v>44235</v>
      </c>
      <c r="B89" s="130" t="s">
        <v>300</v>
      </c>
      <c r="C89" s="130" t="s">
        <v>96</v>
      </c>
      <c r="D89" s="112">
        <v>394.49</v>
      </c>
      <c r="E89" s="109"/>
      <c r="F89" s="109">
        <f t="shared" si="1"/>
        <v>40152.75000000003</v>
      </c>
    </row>
    <row r="90" spans="1:6" ht="12">
      <c r="A90" s="110">
        <v>43871</v>
      </c>
      <c r="B90" s="130" t="s">
        <v>301</v>
      </c>
      <c r="C90" s="130" t="s">
        <v>96</v>
      </c>
      <c r="D90" s="109">
        <v>90.6</v>
      </c>
      <c r="E90" s="109"/>
      <c r="F90" s="109">
        <f t="shared" si="1"/>
        <v>40062.15000000003</v>
      </c>
    </row>
    <row r="91" spans="1:6" ht="12">
      <c r="A91" s="110">
        <v>43871</v>
      </c>
      <c r="B91" s="130" t="s">
        <v>302</v>
      </c>
      <c r="C91" s="130" t="s">
        <v>96</v>
      </c>
      <c r="D91" s="109">
        <v>114</v>
      </c>
      <c r="E91" s="109"/>
      <c r="F91" s="109">
        <f t="shared" si="1"/>
        <v>39948.15000000003</v>
      </c>
    </row>
    <row r="92" spans="1:6" ht="12">
      <c r="A92" s="120">
        <v>44242</v>
      </c>
      <c r="B92" s="130" t="s">
        <v>303</v>
      </c>
      <c r="C92" s="130" t="s">
        <v>123</v>
      </c>
      <c r="D92" s="122">
        <v>310</v>
      </c>
      <c r="E92" s="122"/>
      <c r="F92" s="109">
        <f t="shared" si="1"/>
        <v>39638.15000000003</v>
      </c>
    </row>
    <row r="93" spans="1:6" ht="12">
      <c r="A93" s="120">
        <v>44242</v>
      </c>
      <c r="B93" s="130" t="s">
        <v>309</v>
      </c>
      <c r="C93" s="130" t="s">
        <v>96</v>
      </c>
      <c r="D93" s="122">
        <v>288.54</v>
      </c>
      <c r="E93" s="109"/>
      <c r="F93" s="109">
        <f t="shared" si="1"/>
        <v>39349.61000000003</v>
      </c>
    </row>
    <row r="94" spans="1:6" ht="12">
      <c r="A94" s="123">
        <v>44242</v>
      </c>
      <c r="B94" s="130" t="s">
        <v>304</v>
      </c>
      <c r="C94" s="130" t="s">
        <v>96</v>
      </c>
      <c r="D94" s="122">
        <v>2000.17</v>
      </c>
      <c r="E94" s="109"/>
      <c r="F94" s="109">
        <f t="shared" si="1"/>
        <v>37349.44000000003</v>
      </c>
    </row>
    <row r="95" spans="1:6" ht="12">
      <c r="A95" s="123">
        <v>44242</v>
      </c>
      <c r="B95" s="130" t="s">
        <v>305</v>
      </c>
      <c r="C95" s="130" t="s">
        <v>96</v>
      </c>
      <c r="D95" s="122">
        <v>233</v>
      </c>
      <c r="E95" s="109"/>
      <c r="F95" s="109">
        <f t="shared" si="1"/>
        <v>37116.44000000003</v>
      </c>
    </row>
    <row r="96" spans="1:6" ht="12">
      <c r="A96" s="110">
        <v>44244</v>
      </c>
      <c r="B96" s="130" t="s">
        <v>307</v>
      </c>
      <c r="C96" s="130" t="s">
        <v>258</v>
      </c>
      <c r="D96" s="112"/>
      <c r="E96" s="109">
        <v>203.7</v>
      </c>
      <c r="F96" s="109">
        <f t="shared" si="1"/>
        <v>37320.14000000003</v>
      </c>
    </row>
    <row r="97" spans="1:6" ht="12">
      <c r="A97" s="123">
        <v>44249</v>
      </c>
      <c r="B97" s="130" t="s">
        <v>312</v>
      </c>
      <c r="C97" s="130" t="s">
        <v>182</v>
      </c>
      <c r="D97" s="169"/>
      <c r="E97" s="170">
        <v>3293.96</v>
      </c>
      <c r="F97" s="109">
        <f t="shared" si="1"/>
        <v>40614.10000000003</v>
      </c>
    </row>
    <row r="98" spans="1:6" ht="12">
      <c r="A98" s="110">
        <v>44250</v>
      </c>
      <c r="B98" s="130" t="s">
        <v>313</v>
      </c>
      <c r="C98" s="130" t="s">
        <v>182</v>
      </c>
      <c r="D98" s="112">
        <v>14.26</v>
      </c>
      <c r="E98" s="109"/>
      <c r="F98" s="109">
        <f t="shared" si="1"/>
        <v>40599.840000000026</v>
      </c>
    </row>
    <row r="99" spans="1:6" ht="12">
      <c r="A99" s="110">
        <v>44250</v>
      </c>
      <c r="B99" s="130" t="s">
        <v>314</v>
      </c>
      <c r="C99" s="130" t="s">
        <v>182</v>
      </c>
      <c r="D99" s="122">
        <v>10.2</v>
      </c>
      <c r="E99" s="124"/>
      <c r="F99" s="109">
        <f t="shared" si="1"/>
        <v>40589.64000000003</v>
      </c>
    </row>
    <row r="100" spans="1:6" ht="12">
      <c r="A100" s="110">
        <v>44253</v>
      </c>
      <c r="B100" s="130" t="s">
        <v>315</v>
      </c>
      <c r="C100" s="130" t="s">
        <v>96</v>
      </c>
      <c r="D100" s="112">
        <v>172.22</v>
      </c>
      <c r="E100" s="109"/>
      <c r="F100" s="109">
        <f t="shared" si="1"/>
        <v>40417.42000000003</v>
      </c>
    </row>
    <row r="101" spans="1:6" ht="12">
      <c r="A101" s="110">
        <v>44254</v>
      </c>
      <c r="B101" s="130" t="s">
        <v>316</v>
      </c>
      <c r="C101" s="130" t="s">
        <v>182</v>
      </c>
      <c r="D101" s="112">
        <v>17.5</v>
      </c>
      <c r="E101" s="109"/>
      <c r="F101" s="109">
        <f t="shared" si="1"/>
        <v>40399.92000000003</v>
      </c>
    </row>
    <row r="102" spans="1:6" ht="12">
      <c r="A102" s="110">
        <v>44257</v>
      </c>
      <c r="B102" s="130" t="s">
        <v>317</v>
      </c>
      <c r="C102" s="130" t="s">
        <v>182</v>
      </c>
      <c r="D102" s="112">
        <v>8.64</v>
      </c>
      <c r="E102" s="109"/>
      <c r="F102" s="109">
        <f t="shared" si="1"/>
        <v>40391.28000000003</v>
      </c>
    </row>
    <row r="103" spans="1:6" ht="12">
      <c r="A103" s="110">
        <v>44257</v>
      </c>
      <c r="B103" s="130" t="s">
        <v>308</v>
      </c>
      <c r="C103" s="130" t="s">
        <v>258</v>
      </c>
      <c r="D103" s="109"/>
      <c r="E103" s="109">
        <v>162.96</v>
      </c>
      <c r="F103" s="109">
        <f t="shared" si="1"/>
        <v>40554.24000000003</v>
      </c>
    </row>
    <row r="104" spans="1:6" ht="12">
      <c r="A104" s="110">
        <v>44265</v>
      </c>
      <c r="B104" s="130" t="s">
        <v>310</v>
      </c>
      <c r="C104" s="130" t="s">
        <v>258</v>
      </c>
      <c r="D104" s="109"/>
      <c r="E104" s="109">
        <v>25.77</v>
      </c>
      <c r="F104" s="109">
        <f t="shared" si="1"/>
        <v>40580.010000000024</v>
      </c>
    </row>
    <row r="105" spans="1:6" ht="12">
      <c r="A105" s="113">
        <v>44267</v>
      </c>
      <c r="B105" s="130" t="s">
        <v>318</v>
      </c>
      <c r="C105" s="130" t="s">
        <v>96</v>
      </c>
      <c r="D105" s="112">
        <v>564.67</v>
      </c>
      <c r="E105" s="169"/>
      <c r="F105" s="109">
        <f t="shared" si="1"/>
        <v>40015.340000000026</v>
      </c>
    </row>
    <row r="106" spans="1:6" ht="12">
      <c r="A106" s="113">
        <v>44267</v>
      </c>
      <c r="B106" s="130" t="s">
        <v>319</v>
      </c>
      <c r="C106" s="130" t="s">
        <v>96</v>
      </c>
      <c r="D106" s="112">
        <v>88</v>
      </c>
      <c r="E106" s="112"/>
      <c r="F106" s="109">
        <f t="shared" si="1"/>
        <v>39927.340000000026</v>
      </c>
    </row>
    <row r="107" spans="1:6" ht="12">
      <c r="A107" s="113">
        <v>44272</v>
      </c>
      <c r="B107" s="130" t="s">
        <v>326</v>
      </c>
      <c r="C107" s="130" t="s">
        <v>96</v>
      </c>
      <c r="D107" s="112"/>
      <c r="E107" s="112">
        <v>17.5</v>
      </c>
      <c r="F107" s="109">
        <f t="shared" si="1"/>
        <v>39944.840000000026</v>
      </c>
    </row>
    <row r="108" spans="1:6" ht="12">
      <c r="A108" s="276">
        <v>44274</v>
      </c>
      <c r="B108" s="130" t="s">
        <v>321</v>
      </c>
      <c r="C108" s="130" t="s">
        <v>185</v>
      </c>
      <c r="D108" s="122">
        <v>167.88</v>
      </c>
      <c r="E108" s="170"/>
      <c r="F108" s="109">
        <f t="shared" si="1"/>
        <v>39776.96000000003</v>
      </c>
    </row>
    <row r="109" spans="1:6" ht="12">
      <c r="A109" s="110">
        <v>44278</v>
      </c>
      <c r="B109" s="130" t="s">
        <v>323</v>
      </c>
      <c r="C109" s="130" t="s">
        <v>182</v>
      </c>
      <c r="D109" s="112">
        <v>5.53</v>
      </c>
      <c r="E109" s="170"/>
      <c r="F109" s="109">
        <f t="shared" si="1"/>
        <v>39771.43000000003</v>
      </c>
    </row>
    <row r="110" spans="1:6" ht="12">
      <c r="A110" s="77">
        <v>44279</v>
      </c>
      <c r="B110" s="130" t="s">
        <v>322</v>
      </c>
      <c r="C110" s="130" t="s">
        <v>96</v>
      </c>
      <c r="D110" s="169">
        <v>81.48</v>
      </c>
      <c r="E110" s="170"/>
      <c r="F110" s="109">
        <f t="shared" si="1"/>
        <v>39689.950000000026</v>
      </c>
    </row>
    <row r="111" spans="1:6" ht="12">
      <c r="A111" s="110">
        <v>44280</v>
      </c>
      <c r="B111" s="130" t="s">
        <v>320</v>
      </c>
      <c r="C111" s="130" t="s">
        <v>182</v>
      </c>
      <c r="D111" s="171"/>
      <c r="E111" s="170">
        <v>1003.08</v>
      </c>
      <c r="F111" s="109">
        <f t="shared" si="1"/>
        <v>40693.03000000003</v>
      </c>
    </row>
    <row r="112" spans="1:6" ht="12">
      <c r="A112" s="113">
        <v>44280</v>
      </c>
      <c r="B112" s="130" t="s">
        <v>325</v>
      </c>
      <c r="C112" s="130" t="s">
        <v>182</v>
      </c>
      <c r="D112" s="171">
        <v>8.28</v>
      </c>
      <c r="E112" s="244"/>
      <c r="F112" s="109">
        <f t="shared" si="1"/>
        <v>40684.75000000003</v>
      </c>
    </row>
    <row r="113" spans="1:6" ht="12">
      <c r="A113" s="113">
        <v>44280</v>
      </c>
      <c r="B113" s="130" t="s">
        <v>324</v>
      </c>
      <c r="C113" s="130" t="s">
        <v>182</v>
      </c>
      <c r="D113" s="171">
        <v>10.2</v>
      </c>
      <c r="E113" s="244"/>
      <c r="F113" s="109">
        <f t="shared" si="1"/>
        <v>40674.55000000003</v>
      </c>
    </row>
    <row r="114" spans="1:6" ht="12">
      <c r="A114" s="241">
        <v>44281</v>
      </c>
      <c r="B114" s="242" t="s">
        <v>327</v>
      </c>
      <c r="C114" s="242" t="s">
        <v>96</v>
      </c>
      <c r="D114" s="243">
        <v>7494</v>
      </c>
      <c r="E114" s="129"/>
      <c r="F114" s="109">
        <f t="shared" si="1"/>
        <v>33180.55000000003</v>
      </c>
    </row>
    <row r="115" spans="1:6" ht="12">
      <c r="A115" s="241">
        <v>44284</v>
      </c>
      <c r="B115" s="242" t="s">
        <v>330</v>
      </c>
      <c r="C115" s="242" t="s">
        <v>185</v>
      </c>
      <c r="D115" s="244">
        <v>102</v>
      </c>
      <c r="E115" s="244"/>
      <c r="F115" s="109">
        <f t="shared" si="1"/>
        <v>33078.55000000003</v>
      </c>
    </row>
    <row r="116" spans="1:6" ht="12">
      <c r="A116" s="113">
        <v>44288</v>
      </c>
      <c r="B116" s="130" t="s">
        <v>329</v>
      </c>
      <c r="C116" s="130" t="s">
        <v>182</v>
      </c>
      <c r="D116" s="171">
        <v>8.64</v>
      </c>
      <c r="E116" s="129"/>
      <c r="F116" s="109">
        <f t="shared" si="1"/>
        <v>33069.91000000003</v>
      </c>
    </row>
    <row r="117" spans="1:6" ht="12">
      <c r="A117" s="123">
        <v>44298</v>
      </c>
      <c r="B117" s="130" t="s">
        <v>331</v>
      </c>
      <c r="C117" s="130" t="s">
        <v>258</v>
      </c>
      <c r="D117" s="129"/>
      <c r="E117" s="122">
        <v>122.22</v>
      </c>
      <c r="F117" s="109">
        <f t="shared" si="1"/>
        <v>33192.130000000034</v>
      </c>
    </row>
    <row r="118" spans="1:6" ht="12">
      <c r="A118" s="123">
        <v>44306</v>
      </c>
      <c r="B118" s="130" t="s">
        <v>333</v>
      </c>
      <c r="C118" s="130" t="s">
        <v>123</v>
      </c>
      <c r="D118" s="122">
        <v>105</v>
      </c>
      <c r="E118" s="122"/>
      <c r="F118" s="109">
        <f t="shared" si="1"/>
        <v>33087.130000000034</v>
      </c>
    </row>
    <row r="119" spans="1:6" ht="12">
      <c r="A119" s="123">
        <v>44307</v>
      </c>
      <c r="B119" s="130" t="s">
        <v>332</v>
      </c>
      <c r="C119" s="130" t="s">
        <v>182</v>
      </c>
      <c r="D119" s="171"/>
      <c r="E119" s="122">
        <v>3207.53</v>
      </c>
      <c r="F119" s="109">
        <f t="shared" si="1"/>
        <v>36294.66000000003</v>
      </c>
    </row>
    <row r="120" spans="1:6" ht="12">
      <c r="A120" s="123">
        <v>44307</v>
      </c>
      <c r="B120" s="130" t="s">
        <v>336</v>
      </c>
      <c r="C120" s="130" t="s">
        <v>182</v>
      </c>
      <c r="D120" s="109">
        <v>39</v>
      </c>
      <c r="E120" s="109"/>
      <c r="F120" s="109">
        <f t="shared" si="1"/>
        <v>36255.66000000003</v>
      </c>
    </row>
    <row r="121" spans="1:6" ht="12">
      <c r="A121" s="113">
        <v>44307</v>
      </c>
      <c r="B121" s="130" t="s">
        <v>335</v>
      </c>
      <c r="C121" s="130" t="s">
        <v>182</v>
      </c>
      <c r="D121" s="109">
        <v>13.34</v>
      </c>
      <c r="E121" s="109"/>
      <c r="F121" s="109">
        <f t="shared" si="1"/>
        <v>36242.320000000036</v>
      </c>
    </row>
    <row r="122" spans="1:6" ht="12">
      <c r="A122" s="120">
        <v>44307</v>
      </c>
      <c r="B122" s="130" t="s">
        <v>334</v>
      </c>
      <c r="C122" s="130" t="s">
        <v>182</v>
      </c>
      <c r="D122" s="122">
        <v>10.2</v>
      </c>
      <c r="E122" s="109"/>
      <c r="F122" s="109">
        <f t="shared" si="1"/>
        <v>36232.12000000004</v>
      </c>
    </row>
    <row r="123" spans="1:6" ht="12">
      <c r="A123" s="123">
        <v>44319</v>
      </c>
      <c r="B123" s="130" t="s">
        <v>337</v>
      </c>
      <c r="C123" s="130" t="s">
        <v>96</v>
      </c>
      <c r="D123" s="122">
        <v>1968.35</v>
      </c>
      <c r="E123" s="112"/>
      <c r="F123" s="109">
        <f t="shared" si="1"/>
        <v>34263.77000000004</v>
      </c>
    </row>
    <row r="124" spans="1:6" ht="12">
      <c r="A124" s="113">
        <v>44319</v>
      </c>
      <c r="B124" s="1" t="s">
        <v>339</v>
      </c>
      <c r="C124" s="1" t="s">
        <v>123</v>
      </c>
      <c r="D124" s="5">
        <v>2100</v>
      </c>
      <c r="E124" s="124"/>
      <c r="F124" s="109">
        <f t="shared" si="1"/>
        <v>32163.77000000004</v>
      </c>
    </row>
    <row r="125" spans="1:6" ht="12">
      <c r="A125" s="110">
        <v>44320</v>
      </c>
      <c r="B125" s="130" t="s">
        <v>340</v>
      </c>
      <c r="C125" s="130" t="s">
        <v>182</v>
      </c>
      <c r="D125" s="171">
        <v>8.64</v>
      </c>
      <c r="E125" s="124"/>
      <c r="F125" s="109">
        <f t="shared" si="1"/>
        <v>32155.13000000004</v>
      </c>
    </row>
    <row r="126" spans="1:6" ht="12">
      <c r="A126" s="113">
        <v>44328</v>
      </c>
      <c r="B126" s="1" t="s">
        <v>344</v>
      </c>
      <c r="C126" s="1" t="s">
        <v>96</v>
      </c>
      <c r="D126" s="112">
        <v>2461.2</v>
      </c>
      <c r="E126" s="109"/>
      <c r="F126" s="109">
        <f t="shared" si="1"/>
        <v>29693.93000000004</v>
      </c>
    </row>
    <row r="127" spans="1:6" ht="12">
      <c r="A127" s="241">
        <v>44328</v>
      </c>
      <c r="B127" s="242" t="s">
        <v>343</v>
      </c>
      <c r="C127" s="242" t="s">
        <v>96</v>
      </c>
      <c r="D127" s="244">
        <v>3132</v>
      </c>
      <c r="E127" s="122"/>
      <c r="F127" s="109">
        <f t="shared" si="1"/>
        <v>26561.93000000004</v>
      </c>
    </row>
    <row r="128" spans="1:6" ht="12">
      <c r="A128" s="123">
        <v>44336</v>
      </c>
      <c r="B128" s="130" t="s">
        <v>350</v>
      </c>
      <c r="C128" s="130" t="s">
        <v>182</v>
      </c>
      <c r="D128" s="122"/>
      <c r="E128" s="122">
        <v>2565.17</v>
      </c>
      <c r="F128" s="109">
        <f t="shared" si="1"/>
        <v>29127.100000000042</v>
      </c>
    </row>
    <row r="129" spans="1:6" ht="12">
      <c r="A129" s="123">
        <v>44337</v>
      </c>
      <c r="B129" s="130" t="s">
        <v>351</v>
      </c>
      <c r="C129" s="130" t="s">
        <v>182</v>
      </c>
      <c r="D129" s="122">
        <v>11.5</v>
      </c>
      <c r="E129" s="109"/>
      <c r="F129" s="109">
        <f t="shared" si="1"/>
        <v>29115.600000000042</v>
      </c>
    </row>
    <row r="130" spans="1:6" ht="12">
      <c r="A130" s="114">
        <v>44342</v>
      </c>
      <c r="B130" s="130" t="s">
        <v>352</v>
      </c>
      <c r="C130" s="130" t="s">
        <v>182</v>
      </c>
      <c r="D130" s="122">
        <v>10.2</v>
      </c>
      <c r="E130" s="122"/>
      <c r="F130" s="109">
        <f t="shared" si="1"/>
        <v>29105.40000000004</v>
      </c>
    </row>
    <row r="131" spans="1:6" ht="12">
      <c r="A131" s="123">
        <v>44342</v>
      </c>
      <c r="B131" s="130" t="s">
        <v>347</v>
      </c>
      <c r="C131" s="130" t="s">
        <v>346</v>
      </c>
      <c r="D131" s="122"/>
      <c r="E131" s="122">
        <v>309.18</v>
      </c>
      <c r="F131" s="109">
        <f t="shared" si="1"/>
        <v>29414.58000000004</v>
      </c>
    </row>
    <row r="132" spans="1:6" ht="12">
      <c r="A132" s="241">
        <v>44347</v>
      </c>
      <c r="B132" s="242" t="s">
        <v>349</v>
      </c>
      <c r="C132" s="242" t="s">
        <v>96</v>
      </c>
      <c r="D132" s="244">
        <v>101.8</v>
      </c>
      <c r="E132" s="109"/>
      <c r="F132" s="109">
        <f t="shared" si="1"/>
        <v>29312.780000000042</v>
      </c>
    </row>
    <row r="133" spans="1:6" ht="12">
      <c r="A133" s="114">
        <v>44348</v>
      </c>
      <c r="B133" s="130" t="s">
        <v>348</v>
      </c>
      <c r="C133" s="130" t="s">
        <v>96</v>
      </c>
      <c r="D133" s="112">
        <v>45</v>
      </c>
      <c r="E133" s="109"/>
      <c r="F133" s="109">
        <f t="shared" si="1"/>
        <v>29267.780000000042</v>
      </c>
    </row>
    <row r="134" spans="1:6" ht="12">
      <c r="A134" s="113">
        <v>44349</v>
      </c>
      <c r="B134" s="130" t="s">
        <v>353</v>
      </c>
      <c r="C134" s="131" t="s">
        <v>96</v>
      </c>
      <c r="D134" s="112"/>
      <c r="E134" s="109">
        <v>36</v>
      </c>
      <c r="F134" s="109">
        <f t="shared" si="1"/>
        <v>29303.780000000042</v>
      </c>
    </row>
    <row r="135" spans="1:6" ht="12">
      <c r="A135" s="113">
        <v>44349</v>
      </c>
      <c r="B135" s="130" t="s">
        <v>367</v>
      </c>
      <c r="C135" s="130" t="s">
        <v>182</v>
      </c>
      <c r="D135" s="112">
        <v>8.64</v>
      </c>
      <c r="E135" s="109"/>
      <c r="F135" s="109">
        <f t="shared" si="1"/>
        <v>29295.140000000043</v>
      </c>
    </row>
    <row r="136" spans="1:6" ht="12">
      <c r="A136" s="123">
        <v>44349</v>
      </c>
      <c r="B136" s="130" t="s">
        <v>358</v>
      </c>
      <c r="C136" s="130" t="s">
        <v>96</v>
      </c>
      <c r="D136" s="112">
        <v>1913.67</v>
      </c>
      <c r="E136" s="122"/>
      <c r="F136" s="109">
        <f t="shared" si="1"/>
        <v>27381.470000000045</v>
      </c>
    </row>
    <row r="137" spans="1:6" ht="12">
      <c r="A137" s="123">
        <v>44349</v>
      </c>
      <c r="B137" s="130" t="s">
        <v>357</v>
      </c>
      <c r="C137" s="130" t="s">
        <v>96</v>
      </c>
      <c r="D137" s="112">
        <v>242</v>
      </c>
      <c r="E137" s="122"/>
      <c r="F137" s="109">
        <f t="shared" si="1"/>
        <v>27139.470000000045</v>
      </c>
    </row>
    <row r="138" spans="1:6" ht="12">
      <c r="A138" s="113">
        <v>44349</v>
      </c>
      <c r="B138" s="130" t="s">
        <v>356</v>
      </c>
      <c r="C138" s="130" t="s">
        <v>96</v>
      </c>
      <c r="D138" s="112">
        <v>1727.77</v>
      </c>
      <c r="E138" s="109"/>
      <c r="F138" s="109">
        <f t="shared" si="1"/>
        <v>25411.700000000044</v>
      </c>
    </row>
    <row r="139" spans="1:6" ht="12">
      <c r="A139" s="113">
        <v>44349</v>
      </c>
      <c r="B139" s="130" t="s">
        <v>355</v>
      </c>
      <c r="C139" s="130" t="s">
        <v>96</v>
      </c>
      <c r="D139" s="112">
        <v>220</v>
      </c>
      <c r="E139" s="109"/>
      <c r="F139" s="109">
        <f t="shared" si="1"/>
        <v>25191.700000000044</v>
      </c>
    </row>
    <row r="140" spans="1:6" ht="12">
      <c r="A140" s="113">
        <v>44356</v>
      </c>
      <c r="B140" s="130" t="s">
        <v>359</v>
      </c>
      <c r="C140" s="130" t="s">
        <v>96</v>
      </c>
      <c r="D140" s="112">
        <v>41</v>
      </c>
      <c r="E140" s="109"/>
      <c r="F140" s="109">
        <f t="shared" si="1"/>
        <v>25150.700000000044</v>
      </c>
    </row>
    <row r="141" spans="1:6" ht="15" customHeight="1">
      <c r="A141" s="113">
        <v>44361</v>
      </c>
      <c r="B141" s="130" t="s">
        <v>365</v>
      </c>
      <c r="C141" s="130" t="s">
        <v>96</v>
      </c>
      <c r="D141" s="112"/>
      <c r="E141" s="124">
        <v>204</v>
      </c>
      <c r="F141" s="109">
        <f aca="true" t="shared" si="2" ref="F141:F187">SUM(F140+E141-D141)</f>
        <v>25354.700000000044</v>
      </c>
    </row>
    <row r="142" spans="1:6" ht="12">
      <c r="A142" s="113">
        <v>44361</v>
      </c>
      <c r="B142" s="130" t="s">
        <v>361</v>
      </c>
      <c r="C142" s="130" t="s">
        <v>96</v>
      </c>
      <c r="D142" s="112"/>
      <c r="E142" s="109">
        <v>41</v>
      </c>
      <c r="F142" s="109">
        <f t="shared" si="2"/>
        <v>25395.700000000044</v>
      </c>
    </row>
    <row r="143" spans="1:6" ht="12">
      <c r="A143" s="113">
        <v>44363</v>
      </c>
      <c r="B143" s="130" t="s">
        <v>363</v>
      </c>
      <c r="C143" s="130" t="s">
        <v>96</v>
      </c>
      <c r="D143" s="109">
        <v>1078</v>
      </c>
      <c r="E143" s="109"/>
      <c r="F143" s="109">
        <f t="shared" si="2"/>
        <v>24317.700000000044</v>
      </c>
    </row>
    <row r="144" spans="1:6" ht="12">
      <c r="A144" s="110">
        <v>44363</v>
      </c>
      <c r="B144" s="130" t="s">
        <v>364</v>
      </c>
      <c r="C144" s="130" t="s">
        <v>96</v>
      </c>
      <c r="D144" s="170">
        <v>3303.7</v>
      </c>
      <c r="E144" s="109"/>
      <c r="F144" s="109">
        <f t="shared" si="2"/>
        <v>21014.000000000044</v>
      </c>
    </row>
    <row r="145" spans="1:6" ht="12">
      <c r="A145" s="113">
        <v>44368</v>
      </c>
      <c r="B145" s="130" t="s">
        <v>366</v>
      </c>
      <c r="C145" s="130" t="s">
        <v>182</v>
      </c>
      <c r="D145" s="122"/>
      <c r="E145" s="122">
        <v>6056.04</v>
      </c>
      <c r="F145" s="109">
        <f t="shared" si="2"/>
        <v>27070.040000000045</v>
      </c>
    </row>
    <row r="146" spans="1:6" ht="12">
      <c r="A146" s="114">
        <v>44369</v>
      </c>
      <c r="B146" s="130" t="s">
        <v>368</v>
      </c>
      <c r="C146" s="130" t="s">
        <v>182</v>
      </c>
      <c r="D146" s="109">
        <v>17.02</v>
      </c>
      <c r="E146" s="170"/>
      <c r="F146" s="109">
        <f t="shared" si="2"/>
        <v>27053.020000000044</v>
      </c>
    </row>
    <row r="147" spans="1:6" ht="12">
      <c r="A147" s="114">
        <v>44372</v>
      </c>
      <c r="B147" s="130" t="s">
        <v>370</v>
      </c>
      <c r="C147" s="130" t="s">
        <v>182</v>
      </c>
      <c r="D147" s="112">
        <v>10.2</v>
      </c>
      <c r="E147" s="174"/>
      <c r="F147" s="109">
        <f t="shared" si="2"/>
        <v>27042.820000000043</v>
      </c>
    </row>
    <row r="148" spans="1:6" ht="12">
      <c r="A148" s="114">
        <v>44379</v>
      </c>
      <c r="B148" s="130" t="s">
        <v>369</v>
      </c>
      <c r="C148" s="130" t="s">
        <v>182</v>
      </c>
      <c r="D148" s="112">
        <v>8.64</v>
      </c>
      <c r="E148" s="171"/>
      <c r="F148" s="109">
        <f t="shared" si="2"/>
        <v>27034.180000000044</v>
      </c>
    </row>
    <row r="149" spans="1:6" ht="12">
      <c r="A149" s="114">
        <v>44389</v>
      </c>
      <c r="B149" s="130" t="s">
        <v>371</v>
      </c>
      <c r="C149" s="130" t="s">
        <v>96</v>
      </c>
      <c r="D149" s="171"/>
      <c r="E149" s="170">
        <v>384</v>
      </c>
      <c r="F149" s="109">
        <f t="shared" si="2"/>
        <v>27418.180000000044</v>
      </c>
    </row>
    <row r="150" spans="1:6" ht="12">
      <c r="A150" s="102">
        <v>44392</v>
      </c>
      <c r="B150" s="130" t="s">
        <v>372</v>
      </c>
      <c r="C150" s="130" t="s">
        <v>96</v>
      </c>
      <c r="D150" s="174"/>
      <c r="E150" s="170">
        <v>36</v>
      </c>
      <c r="F150" s="109">
        <f t="shared" si="2"/>
        <v>27454.180000000044</v>
      </c>
    </row>
    <row r="151" spans="1:6" ht="12">
      <c r="A151" s="102">
        <v>44399</v>
      </c>
      <c r="B151" s="130" t="s">
        <v>374</v>
      </c>
      <c r="C151" s="130" t="s">
        <v>390</v>
      </c>
      <c r="D151" s="174"/>
      <c r="E151" s="170">
        <v>93.48</v>
      </c>
      <c r="F151" s="109">
        <f t="shared" si="2"/>
        <v>27547.660000000044</v>
      </c>
    </row>
    <row r="152" spans="1:6" ht="12">
      <c r="A152" s="114">
        <v>44399</v>
      </c>
      <c r="B152" s="130" t="s">
        <v>375</v>
      </c>
      <c r="C152" s="130" t="s">
        <v>96</v>
      </c>
      <c r="D152" s="109">
        <v>2158</v>
      </c>
      <c r="E152" s="170"/>
      <c r="F152" s="109">
        <f t="shared" si="2"/>
        <v>25389.660000000044</v>
      </c>
    </row>
    <row r="153" spans="1:6" ht="12">
      <c r="A153" s="114">
        <v>44399</v>
      </c>
      <c r="B153" s="130" t="s">
        <v>376</v>
      </c>
      <c r="C153" s="130" t="s">
        <v>96</v>
      </c>
      <c r="D153" s="170">
        <v>4363.5</v>
      </c>
      <c r="E153" s="170"/>
      <c r="F153" s="109">
        <f t="shared" si="2"/>
        <v>21026.160000000044</v>
      </c>
    </row>
    <row r="154" spans="1:6" ht="12">
      <c r="A154" s="114">
        <v>44399</v>
      </c>
      <c r="B154" s="130" t="s">
        <v>379</v>
      </c>
      <c r="C154" s="130" t="s">
        <v>182</v>
      </c>
      <c r="D154" s="122"/>
      <c r="E154" s="170">
        <v>8818.15</v>
      </c>
      <c r="F154" s="109">
        <f t="shared" si="2"/>
        <v>29844.31000000004</v>
      </c>
    </row>
    <row r="155" spans="1:6" ht="12">
      <c r="A155" s="114">
        <v>44399</v>
      </c>
      <c r="B155" s="130" t="s">
        <v>380</v>
      </c>
      <c r="C155" s="131" t="s">
        <v>182</v>
      </c>
      <c r="D155" s="171"/>
      <c r="E155" s="170">
        <v>24</v>
      </c>
      <c r="F155" s="109">
        <f t="shared" si="2"/>
        <v>29868.31000000004</v>
      </c>
    </row>
    <row r="156" spans="1:6" ht="12">
      <c r="A156" s="114">
        <v>44400</v>
      </c>
      <c r="B156" s="130" t="s">
        <v>381</v>
      </c>
      <c r="C156" s="130" t="s">
        <v>182</v>
      </c>
      <c r="D156" s="171">
        <v>20.7</v>
      </c>
      <c r="E156" s="129"/>
      <c r="F156" s="109">
        <f t="shared" si="2"/>
        <v>29847.61000000004</v>
      </c>
    </row>
    <row r="157" spans="1:6" ht="12">
      <c r="A157" s="114">
        <v>44400</v>
      </c>
      <c r="B157" s="130" t="s">
        <v>381</v>
      </c>
      <c r="C157" s="130" t="s">
        <v>182</v>
      </c>
      <c r="D157" s="171">
        <v>0.46</v>
      </c>
      <c r="E157" s="129"/>
      <c r="F157" s="109">
        <f t="shared" si="2"/>
        <v>29847.15000000004</v>
      </c>
    </row>
    <row r="158" spans="1:6" ht="12">
      <c r="A158" s="114">
        <v>44404</v>
      </c>
      <c r="B158" s="130" t="s">
        <v>382</v>
      </c>
      <c r="C158" s="130" t="s">
        <v>182</v>
      </c>
      <c r="D158" s="112">
        <v>10.2</v>
      </c>
      <c r="E158" s="170"/>
      <c r="F158" s="109">
        <f t="shared" si="2"/>
        <v>29836.95000000004</v>
      </c>
    </row>
    <row r="159" spans="1:6" ht="12">
      <c r="A159" s="114">
        <v>44405</v>
      </c>
      <c r="B159" s="131" t="s">
        <v>383</v>
      </c>
      <c r="C159" s="131" t="s">
        <v>182</v>
      </c>
      <c r="D159" s="171">
        <v>146.22</v>
      </c>
      <c r="E159" s="170"/>
      <c r="F159" s="109">
        <f t="shared" si="2"/>
        <v>29690.73000000004</v>
      </c>
    </row>
    <row r="160" spans="1:6" ht="12">
      <c r="A160" s="123">
        <v>44406</v>
      </c>
      <c r="B160" s="130" t="s">
        <v>398</v>
      </c>
      <c r="C160" s="130" t="s">
        <v>182</v>
      </c>
      <c r="D160" s="129">
        <v>17.5</v>
      </c>
      <c r="E160" s="170"/>
      <c r="F160" s="109">
        <f t="shared" si="2"/>
        <v>29673.23000000004</v>
      </c>
    </row>
    <row r="161" spans="1:6" ht="12">
      <c r="A161" s="123">
        <v>44412</v>
      </c>
      <c r="B161" s="130" t="s">
        <v>385</v>
      </c>
      <c r="C161" s="130" t="s">
        <v>182</v>
      </c>
      <c r="D161" s="112">
        <v>8.64</v>
      </c>
      <c r="E161" s="170"/>
      <c r="F161" s="109">
        <f t="shared" si="2"/>
        <v>29664.59000000004</v>
      </c>
    </row>
    <row r="162" spans="1:6" ht="12">
      <c r="A162" s="114">
        <v>44417</v>
      </c>
      <c r="B162" s="130" t="s">
        <v>386</v>
      </c>
      <c r="C162" s="130" t="s">
        <v>96</v>
      </c>
      <c r="D162" s="171"/>
      <c r="E162" s="170">
        <v>24</v>
      </c>
      <c r="F162" s="109">
        <f t="shared" si="2"/>
        <v>29688.59000000004</v>
      </c>
    </row>
    <row r="163" spans="1:6" ht="12">
      <c r="A163" s="114">
        <v>44425</v>
      </c>
      <c r="B163" s="130" t="s">
        <v>392</v>
      </c>
      <c r="C163" s="130" t="s">
        <v>390</v>
      </c>
      <c r="D163" s="171"/>
      <c r="E163" s="170">
        <v>343</v>
      </c>
      <c r="F163" s="109">
        <f t="shared" si="2"/>
        <v>30031.59000000004</v>
      </c>
    </row>
    <row r="164" spans="1:6" ht="12">
      <c r="A164" s="114">
        <v>44425</v>
      </c>
      <c r="B164" s="130" t="s">
        <v>391</v>
      </c>
      <c r="C164" s="130" t="s">
        <v>390</v>
      </c>
      <c r="D164" s="171"/>
      <c r="E164" s="170">
        <v>25</v>
      </c>
      <c r="F164" s="109">
        <f t="shared" si="2"/>
        <v>30056.59000000004</v>
      </c>
    </row>
    <row r="165" spans="1:6" ht="12">
      <c r="A165" s="114">
        <v>44426</v>
      </c>
      <c r="B165" s="131" t="s">
        <v>388</v>
      </c>
      <c r="C165" s="131" t="s">
        <v>96</v>
      </c>
      <c r="D165" s="171"/>
      <c r="E165" s="170">
        <v>36</v>
      </c>
      <c r="F165" s="109">
        <f t="shared" si="2"/>
        <v>30092.59000000004</v>
      </c>
    </row>
    <row r="166" spans="1:6" ht="12">
      <c r="A166" s="114">
        <v>44426</v>
      </c>
      <c r="B166" s="131" t="s">
        <v>393</v>
      </c>
      <c r="C166" s="131" t="s">
        <v>96</v>
      </c>
      <c r="D166" s="171">
        <v>81</v>
      </c>
      <c r="E166" s="170"/>
      <c r="F166" s="109">
        <f t="shared" si="2"/>
        <v>30011.59000000004</v>
      </c>
    </row>
    <row r="167" spans="1:6" ht="12">
      <c r="A167" s="114">
        <v>44431</v>
      </c>
      <c r="B167" s="131" t="s">
        <v>394</v>
      </c>
      <c r="C167" s="131" t="s">
        <v>182</v>
      </c>
      <c r="D167" s="171"/>
      <c r="E167" s="170">
        <v>19667.84</v>
      </c>
      <c r="F167" s="109">
        <f t="shared" si="2"/>
        <v>49679.43000000004</v>
      </c>
    </row>
    <row r="168" spans="1:6" ht="12">
      <c r="A168" s="114">
        <v>44431</v>
      </c>
      <c r="B168" s="131" t="s">
        <v>395</v>
      </c>
      <c r="C168" s="131" t="s">
        <v>123</v>
      </c>
      <c r="D168" s="171"/>
      <c r="E168" s="170">
        <v>6890</v>
      </c>
      <c r="F168" s="109">
        <f t="shared" si="2"/>
        <v>56569.43000000004</v>
      </c>
    </row>
    <row r="169" spans="1:6" ht="12">
      <c r="A169" s="114">
        <v>44431</v>
      </c>
      <c r="B169" s="131" t="s">
        <v>396</v>
      </c>
      <c r="C169" s="131" t="s">
        <v>96</v>
      </c>
      <c r="D169" s="171">
        <v>153.33</v>
      </c>
      <c r="E169" s="170"/>
      <c r="F169" s="109">
        <f t="shared" si="2"/>
        <v>56416.100000000035</v>
      </c>
    </row>
    <row r="170" spans="1:6" ht="12">
      <c r="A170" s="110">
        <v>44431</v>
      </c>
      <c r="B170" s="131" t="s">
        <v>397</v>
      </c>
      <c r="C170" s="131" t="s">
        <v>182</v>
      </c>
      <c r="D170" s="171">
        <v>600</v>
      </c>
      <c r="E170" s="170"/>
      <c r="F170" s="109">
        <f t="shared" si="2"/>
        <v>55816.100000000035</v>
      </c>
    </row>
    <row r="171" spans="1:6" ht="12">
      <c r="A171" s="113">
        <v>44432</v>
      </c>
      <c r="B171" s="131" t="s">
        <v>399</v>
      </c>
      <c r="C171" s="131" t="s">
        <v>182</v>
      </c>
      <c r="D171" s="171">
        <v>17.5</v>
      </c>
      <c r="E171" s="170"/>
      <c r="F171" s="109">
        <f t="shared" si="2"/>
        <v>55798.600000000035</v>
      </c>
    </row>
    <row r="172" spans="1:6" ht="12">
      <c r="A172" s="113">
        <v>44432</v>
      </c>
      <c r="B172" s="130" t="s">
        <v>400</v>
      </c>
      <c r="C172" s="131" t="s">
        <v>182</v>
      </c>
      <c r="D172" s="171">
        <v>24.38</v>
      </c>
      <c r="E172" s="170"/>
      <c r="F172" s="109">
        <f t="shared" si="2"/>
        <v>55774.22000000004</v>
      </c>
    </row>
    <row r="173" spans="1:6" ht="12">
      <c r="A173" s="113">
        <v>44433</v>
      </c>
      <c r="B173" s="131" t="s">
        <v>407</v>
      </c>
      <c r="C173" s="131" t="s">
        <v>96</v>
      </c>
      <c r="D173" s="171">
        <v>5692</v>
      </c>
      <c r="E173" s="170"/>
      <c r="F173" s="109">
        <f t="shared" si="2"/>
        <v>50082.22000000004</v>
      </c>
    </row>
    <row r="174" spans="1:6" ht="12">
      <c r="A174" s="113">
        <v>44433</v>
      </c>
      <c r="B174" s="130" t="s">
        <v>408</v>
      </c>
      <c r="C174" s="130" t="s">
        <v>123</v>
      </c>
      <c r="D174" s="171">
        <v>5970.05</v>
      </c>
      <c r="E174" s="170"/>
      <c r="F174" s="109">
        <f t="shared" si="2"/>
        <v>44112.170000000035</v>
      </c>
    </row>
    <row r="175" spans="1:6" ht="12">
      <c r="A175" s="113">
        <v>44433</v>
      </c>
      <c r="B175" s="130" t="s">
        <v>436</v>
      </c>
      <c r="C175" s="130" t="s">
        <v>182</v>
      </c>
      <c r="D175" s="171">
        <v>10.2</v>
      </c>
      <c r="E175" s="170"/>
      <c r="F175" s="109">
        <f t="shared" si="2"/>
        <v>44101.97000000004</v>
      </c>
    </row>
    <row r="176" spans="1:6" ht="12">
      <c r="A176" s="113">
        <v>44441</v>
      </c>
      <c r="B176" s="130" t="s">
        <v>437</v>
      </c>
      <c r="C176" s="130" t="s">
        <v>182</v>
      </c>
      <c r="D176" s="171">
        <v>8.64</v>
      </c>
      <c r="E176" s="170"/>
      <c r="F176" s="109">
        <f t="shared" si="2"/>
        <v>44093.33000000004</v>
      </c>
    </row>
    <row r="177" spans="1:6" ht="12">
      <c r="A177" s="113">
        <v>44448</v>
      </c>
      <c r="B177" s="130" t="s">
        <v>435</v>
      </c>
      <c r="C177" s="130" t="s">
        <v>96</v>
      </c>
      <c r="D177" s="171">
        <v>2500</v>
      </c>
      <c r="E177" s="170"/>
      <c r="F177" s="109">
        <f t="shared" si="2"/>
        <v>41593.33000000004</v>
      </c>
    </row>
    <row r="178" spans="1:6" ht="12">
      <c r="A178" s="113">
        <v>44449</v>
      </c>
      <c r="B178" s="130" t="s">
        <v>440</v>
      </c>
      <c r="C178" s="130" t="s">
        <v>96</v>
      </c>
      <c r="D178" s="170">
        <v>8327</v>
      </c>
      <c r="E178" s="170"/>
      <c r="F178" s="109">
        <f t="shared" si="2"/>
        <v>33266.33000000004</v>
      </c>
    </row>
    <row r="179" spans="1:6" ht="12">
      <c r="A179" s="110">
        <v>44449</v>
      </c>
      <c r="B179" s="130" t="s">
        <v>439</v>
      </c>
      <c r="C179" s="130" t="s">
        <v>96</v>
      </c>
      <c r="D179" s="171">
        <v>7442.75</v>
      </c>
      <c r="E179" s="109"/>
      <c r="F179" s="109">
        <f>SUM(F178+E179-D179)</f>
        <v>25823.580000000038</v>
      </c>
    </row>
    <row r="180" spans="1:6" ht="12">
      <c r="A180" s="113">
        <v>44449</v>
      </c>
      <c r="B180" s="130" t="s">
        <v>442</v>
      </c>
      <c r="C180" s="131" t="s">
        <v>96</v>
      </c>
      <c r="D180" s="171"/>
      <c r="E180" s="109">
        <v>180</v>
      </c>
      <c r="F180" s="109">
        <f t="shared" si="2"/>
        <v>26003.580000000038</v>
      </c>
    </row>
    <row r="181" spans="1:6" ht="12">
      <c r="A181" s="110">
        <v>44453</v>
      </c>
      <c r="B181" s="130" t="s">
        <v>444</v>
      </c>
      <c r="C181" s="130" t="s">
        <v>96</v>
      </c>
      <c r="D181" s="170"/>
      <c r="E181" s="124">
        <v>1743.85</v>
      </c>
      <c r="F181" s="109">
        <f t="shared" si="2"/>
        <v>27747.430000000037</v>
      </c>
    </row>
    <row r="182" spans="1:6" ht="12">
      <c r="A182" s="110">
        <v>44453</v>
      </c>
      <c r="B182" s="130" t="s">
        <v>443</v>
      </c>
      <c r="C182" s="130" t="s">
        <v>182</v>
      </c>
      <c r="D182" s="171">
        <v>0.92</v>
      </c>
      <c r="E182" s="109"/>
      <c r="F182" s="109">
        <f t="shared" si="2"/>
        <v>27746.51000000004</v>
      </c>
    </row>
    <row r="183" spans="1:6" ht="12">
      <c r="A183" s="110">
        <v>44454</v>
      </c>
      <c r="B183" s="130" t="s">
        <v>445</v>
      </c>
      <c r="C183" s="130" t="s">
        <v>96</v>
      </c>
      <c r="D183" s="112"/>
      <c r="E183" s="109">
        <v>24757.3</v>
      </c>
      <c r="F183" s="109">
        <f t="shared" si="2"/>
        <v>52503.81000000004</v>
      </c>
    </row>
    <row r="184" spans="1:6" ht="12">
      <c r="A184" s="111"/>
      <c r="B184" s="130"/>
      <c r="C184" s="130"/>
      <c r="D184" s="112"/>
      <c r="E184" s="109"/>
      <c r="F184" s="109">
        <f t="shared" si="2"/>
        <v>52503.81000000004</v>
      </c>
    </row>
    <row r="185" spans="1:6" ht="12">
      <c r="A185" s="113"/>
      <c r="B185" s="131"/>
      <c r="C185" s="131"/>
      <c r="D185" s="122"/>
      <c r="E185" s="109"/>
      <c r="F185" s="109">
        <f t="shared" si="2"/>
        <v>52503.81000000004</v>
      </c>
    </row>
    <row r="186" spans="1:6" ht="12">
      <c r="A186" s="110"/>
      <c r="B186" s="130"/>
      <c r="C186" s="130"/>
      <c r="D186" s="112"/>
      <c r="E186" s="109"/>
      <c r="F186" s="109">
        <f t="shared" si="2"/>
        <v>52503.81000000004</v>
      </c>
    </row>
    <row r="187" spans="1:6" ht="12">
      <c r="A187" s="114"/>
      <c r="B187" s="130"/>
      <c r="C187" s="130"/>
      <c r="D187" s="112"/>
      <c r="E187" s="109"/>
      <c r="F187" s="109">
        <f t="shared" si="2"/>
        <v>52503.81000000004</v>
      </c>
    </row>
    <row r="188" spans="1:6" ht="12">
      <c r="A188" s="114"/>
      <c r="B188" s="130"/>
      <c r="C188" s="130"/>
      <c r="D188" s="112"/>
      <c r="E188" s="109"/>
      <c r="F188" s="109">
        <f aca="true" t="shared" si="3" ref="F188:F226">SUM(F187+E188-D192)</f>
        <v>52503.81000000004</v>
      </c>
    </row>
    <row r="189" spans="1:6" ht="12">
      <c r="A189" s="110"/>
      <c r="B189" s="130"/>
      <c r="C189" s="130"/>
      <c r="D189" s="112"/>
      <c r="E189" s="109"/>
      <c r="F189" s="109">
        <f t="shared" si="3"/>
        <v>52503.81000000004</v>
      </c>
    </row>
    <row r="190" spans="1:6" ht="12">
      <c r="A190" s="110"/>
      <c r="B190" s="130"/>
      <c r="C190" s="130"/>
      <c r="D190" s="112"/>
      <c r="E190" s="109"/>
      <c r="F190" s="109">
        <f t="shared" si="3"/>
        <v>52503.81000000004</v>
      </c>
    </row>
    <row r="191" spans="1:6" ht="12">
      <c r="A191" s="110"/>
      <c r="B191" s="130"/>
      <c r="C191" s="130"/>
      <c r="D191" s="112"/>
      <c r="E191" s="109"/>
      <c r="F191" s="109">
        <f t="shared" si="3"/>
        <v>52503.81000000004</v>
      </c>
    </row>
    <row r="192" spans="1:6" ht="12">
      <c r="A192" s="168"/>
      <c r="B192" s="130"/>
      <c r="C192" s="130"/>
      <c r="D192" s="112"/>
      <c r="E192" s="109"/>
      <c r="F192" s="109">
        <f t="shared" si="3"/>
        <v>52503.81000000004</v>
      </c>
    </row>
    <row r="193" spans="1:6" ht="12">
      <c r="A193" s="168"/>
      <c r="B193" s="130"/>
      <c r="C193" s="130"/>
      <c r="D193" s="112"/>
      <c r="E193" s="109"/>
      <c r="F193" s="109">
        <f t="shared" si="3"/>
        <v>52503.81000000004</v>
      </c>
    </row>
    <row r="194" spans="1:6" ht="12">
      <c r="A194" s="168"/>
      <c r="B194" s="130"/>
      <c r="C194" s="130"/>
      <c r="D194" s="112"/>
      <c r="E194" s="109"/>
      <c r="F194" s="109">
        <f t="shared" si="3"/>
        <v>52503.81000000004</v>
      </c>
    </row>
    <row r="195" spans="1:6" ht="12">
      <c r="A195" s="110"/>
      <c r="B195" s="130"/>
      <c r="C195" s="131"/>
      <c r="D195" s="112"/>
      <c r="E195" s="109"/>
      <c r="F195" s="109">
        <f t="shared" si="3"/>
        <v>52503.81000000004</v>
      </c>
    </row>
    <row r="196" spans="1:6" ht="12">
      <c r="A196" s="110"/>
      <c r="B196" s="130"/>
      <c r="C196" s="131"/>
      <c r="D196" s="112"/>
      <c r="E196" s="109"/>
      <c r="F196" s="109">
        <f t="shared" si="3"/>
        <v>52503.81000000004</v>
      </c>
    </row>
    <row r="197" spans="1:6" ht="12">
      <c r="A197" s="114"/>
      <c r="B197" s="130"/>
      <c r="C197" s="130"/>
      <c r="D197" s="112"/>
      <c r="E197" s="109"/>
      <c r="F197" s="109">
        <f t="shared" si="3"/>
        <v>52503.81000000004</v>
      </c>
    </row>
    <row r="198" spans="1:6" ht="12">
      <c r="A198" s="114"/>
      <c r="B198" s="130"/>
      <c r="C198" s="130"/>
      <c r="D198" s="112"/>
      <c r="E198" s="109"/>
      <c r="F198" s="109">
        <f t="shared" si="3"/>
        <v>52503.81000000004</v>
      </c>
    </row>
    <row r="199" spans="1:6" ht="12">
      <c r="A199" s="110"/>
      <c r="B199" s="130"/>
      <c r="C199" s="130"/>
      <c r="D199" s="112"/>
      <c r="E199" s="109"/>
      <c r="F199" s="109">
        <f t="shared" si="3"/>
        <v>52503.81000000004</v>
      </c>
    </row>
    <row r="200" spans="1:6" ht="12">
      <c r="A200" s="114"/>
      <c r="B200" s="130"/>
      <c r="C200" s="130"/>
      <c r="D200" s="112"/>
      <c r="E200" s="109"/>
      <c r="F200" s="109">
        <f t="shared" si="3"/>
        <v>52503.81000000004</v>
      </c>
    </row>
    <row r="201" spans="1:6" ht="12">
      <c r="A201" s="113"/>
      <c r="B201" s="131"/>
      <c r="C201" s="130"/>
      <c r="D201" s="109"/>
      <c r="E201" s="109"/>
      <c r="F201" s="109">
        <f t="shared" si="3"/>
        <v>52503.81000000004</v>
      </c>
    </row>
    <row r="202" spans="1:6" ht="12">
      <c r="A202" s="113"/>
      <c r="B202" s="131"/>
      <c r="C202" s="131"/>
      <c r="D202" s="112"/>
      <c r="E202" s="109"/>
      <c r="F202" s="109">
        <f t="shared" si="3"/>
        <v>52503.81000000004</v>
      </c>
    </row>
    <row r="203" spans="1:6" ht="12">
      <c r="A203" s="114"/>
      <c r="B203" s="130"/>
      <c r="C203" s="130"/>
      <c r="D203" s="112"/>
      <c r="E203" s="109"/>
      <c r="F203" s="109">
        <f t="shared" si="3"/>
        <v>52503.81000000004</v>
      </c>
    </row>
    <row r="204" spans="1:6" ht="12">
      <c r="A204" s="113"/>
      <c r="B204" s="130"/>
      <c r="C204" s="1"/>
      <c r="D204" s="112"/>
      <c r="E204" s="109"/>
      <c r="F204" s="109">
        <f t="shared" si="3"/>
        <v>52503.81000000004</v>
      </c>
    </row>
    <row r="205" spans="1:6" ht="12">
      <c r="A205" s="113"/>
      <c r="B205" s="131"/>
      <c r="C205" s="131"/>
      <c r="D205" s="112"/>
      <c r="E205" s="109"/>
      <c r="F205" s="109">
        <f t="shared" si="3"/>
        <v>52503.81000000004</v>
      </c>
    </row>
    <row r="206" spans="1:6" ht="12">
      <c r="A206" s="113"/>
      <c r="B206" s="131"/>
      <c r="C206" s="131"/>
      <c r="D206" s="112"/>
      <c r="E206" s="109"/>
      <c r="F206" s="109">
        <f t="shared" si="3"/>
        <v>52503.81000000004</v>
      </c>
    </row>
    <row r="207" spans="1:6" ht="12">
      <c r="A207" s="114"/>
      <c r="B207" s="130"/>
      <c r="C207" s="130"/>
      <c r="D207" s="112"/>
      <c r="E207" s="109"/>
      <c r="F207" s="109">
        <f t="shared" si="3"/>
        <v>52503.81000000004</v>
      </c>
    </row>
    <row r="208" spans="1:6" ht="12">
      <c r="A208" s="114"/>
      <c r="B208" s="130"/>
      <c r="C208" s="130"/>
      <c r="D208" s="112"/>
      <c r="E208" s="109"/>
      <c r="F208" s="109">
        <f t="shared" si="3"/>
        <v>52503.81000000004</v>
      </c>
    </row>
    <row r="209" spans="1:6" ht="12">
      <c r="A209" s="110"/>
      <c r="B209" s="130"/>
      <c r="C209" s="130"/>
      <c r="D209" s="109"/>
      <c r="E209" s="109"/>
      <c r="F209" s="109">
        <f t="shared" si="3"/>
        <v>52503.81000000004</v>
      </c>
    </row>
    <row r="210" spans="1:6" ht="12">
      <c r="A210" s="113"/>
      <c r="B210" s="130"/>
      <c r="C210" s="130"/>
      <c r="D210" s="112"/>
      <c r="E210" s="109"/>
      <c r="F210" s="109">
        <f t="shared" si="3"/>
        <v>52503.81000000004</v>
      </c>
    </row>
    <row r="211" spans="1:6" ht="12">
      <c r="A211" s="113"/>
      <c r="B211" s="130"/>
      <c r="C211" s="130"/>
      <c r="D211" s="109"/>
      <c r="E211" s="124"/>
      <c r="F211" s="109">
        <f t="shared" si="3"/>
        <v>52503.81000000004</v>
      </c>
    </row>
    <row r="212" spans="1:6" ht="12">
      <c r="A212" s="113"/>
      <c r="B212" s="130"/>
      <c r="C212" s="130"/>
      <c r="D212" s="112"/>
      <c r="E212" s="124"/>
      <c r="F212" s="109">
        <f t="shared" si="3"/>
        <v>52503.81000000004</v>
      </c>
    </row>
    <row r="213" spans="1:6" ht="12">
      <c r="A213" s="113"/>
      <c r="B213" s="130"/>
      <c r="C213" s="130"/>
      <c r="D213" s="112"/>
      <c r="E213" s="109"/>
      <c r="F213" s="109">
        <f t="shared" si="3"/>
        <v>52503.81000000004</v>
      </c>
    </row>
    <row r="214" spans="1:6" ht="12">
      <c r="A214" s="113"/>
      <c r="B214" s="130"/>
      <c r="C214" s="130"/>
      <c r="D214" s="112"/>
      <c r="E214" s="109"/>
      <c r="F214" s="109">
        <f t="shared" si="3"/>
        <v>52503.81000000004</v>
      </c>
    </row>
    <row r="215" spans="1:6" ht="12">
      <c r="A215" s="113"/>
      <c r="B215" s="130"/>
      <c r="C215" s="130"/>
      <c r="D215" s="122"/>
      <c r="E215" s="109"/>
      <c r="F215" s="109">
        <f t="shared" si="3"/>
        <v>52503.81000000004</v>
      </c>
    </row>
    <row r="216" spans="1:6" ht="12">
      <c r="A216" s="113"/>
      <c r="B216" s="130"/>
      <c r="C216" s="130"/>
      <c r="D216" s="122"/>
      <c r="E216" s="109"/>
      <c r="F216" s="109">
        <f t="shared" si="3"/>
        <v>52503.81000000004</v>
      </c>
    </row>
    <row r="217" spans="1:6" ht="12">
      <c r="A217" s="80"/>
      <c r="B217" s="130"/>
      <c r="C217" s="130"/>
      <c r="D217" s="112"/>
      <c r="E217" s="109"/>
      <c r="F217" s="109">
        <f t="shared" si="3"/>
        <v>52503.81000000004</v>
      </c>
    </row>
    <row r="218" spans="1:6" ht="12">
      <c r="A218" s="80"/>
      <c r="B218" s="130"/>
      <c r="C218" s="130"/>
      <c r="D218" s="112"/>
      <c r="E218" s="109"/>
      <c r="F218" s="109">
        <f t="shared" si="3"/>
        <v>52503.81000000004</v>
      </c>
    </row>
    <row r="219" spans="1:6" ht="12">
      <c r="A219" s="80"/>
      <c r="B219" s="130"/>
      <c r="C219" s="130"/>
      <c r="D219" s="112"/>
      <c r="E219" s="109"/>
      <c r="F219" s="109">
        <f t="shared" si="3"/>
        <v>52503.81000000004</v>
      </c>
    </row>
    <row r="220" spans="1:6" ht="12">
      <c r="A220" s="80"/>
      <c r="B220" s="130"/>
      <c r="C220" s="130"/>
      <c r="D220" s="112"/>
      <c r="E220" s="109"/>
      <c r="F220" s="109">
        <f t="shared" si="3"/>
        <v>52503.81000000004</v>
      </c>
    </row>
    <row r="221" spans="1:6" ht="12">
      <c r="A221" s="113"/>
      <c r="B221" s="130"/>
      <c r="C221" s="131"/>
      <c r="D221" s="112"/>
      <c r="E221" s="109"/>
      <c r="F221" s="109">
        <f t="shared" si="3"/>
        <v>52503.81000000004</v>
      </c>
    </row>
    <row r="222" spans="1:6" ht="12">
      <c r="A222" s="113"/>
      <c r="B222" s="130"/>
      <c r="C222" s="131"/>
      <c r="D222" s="112"/>
      <c r="E222" s="79"/>
      <c r="F222" s="109">
        <f t="shared" si="3"/>
        <v>52503.81000000004</v>
      </c>
    </row>
    <row r="223" spans="1:6" ht="12">
      <c r="A223" s="113"/>
      <c r="B223" s="130"/>
      <c r="C223" s="131"/>
      <c r="D223" s="112"/>
      <c r="E223" s="109"/>
      <c r="F223" s="109">
        <f t="shared" si="3"/>
        <v>52503.81000000004</v>
      </c>
    </row>
    <row r="224" spans="1:6" ht="12">
      <c r="A224" s="113"/>
      <c r="B224" s="130"/>
      <c r="C224" s="131"/>
      <c r="D224" s="112"/>
      <c r="E224" s="79"/>
      <c r="F224" s="109">
        <f t="shared" si="3"/>
        <v>52503.81000000004</v>
      </c>
    </row>
    <row r="225" spans="1:6" ht="12">
      <c r="A225" s="113"/>
      <c r="B225" s="130"/>
      <c r="C225" s="130"/>
      <c r="D225" s="109"/>
      <c r="E225" s="109"/>
      <c r="F225" s="109">
        <f t="shared" si="3"/>
        <v>52503.81000000004</v>
      </c>
    </row>
    <row r="226" spans="1:6" ht="12">
      <c r="A226" s="101"/>
      <c r="B226" s="1"/>
      <c r="C226" s="1"/>
      <c r="D226" s="100"/>
      <c r="E226" s="109"/>
      <c r="F226" s="109">
        <f t="shared" si="3"/>
        <v>52503.81000000004</v>
      </c>
    </row>
    <row r="227" spans="1:6" ht="12">
      <c r="A227" s="113"/>
      <c r="B227" s="130"/>
      <c r="C227" s="130"/>
      <c r="D227" s="112"/>
      <c r="E227" s="109"/>
      <c r="F227" s="109">
        <f aca="true" t="shared" si="4" ref="F227:F237">SUM(F226+E227-D231)</f>
        <v>52503.81000000004</v>
      </c>
    </row>
    <row r="228" spans="1:6" ht="12">
      <c r="A228" s="80"/>
      <c r="B228" s="130"/>
      <c r="C228" s="130"/>
      <c r="D228" s="79"/>
      <c r="E228" s="109"/>
      <c r="F228" s="109">
        <f t="shared" si="4"/>
        <v>52503.81000000004</v>
      </c>
    </row>
    <row r="229" spans="1:6" ht="12">
      <c r="A229" s="110"/>
      <c r="B229" s="130"/>
      <c r="C229" s="130"/>
      <c r="D229" s="112"/>
      <c r="E229" s="109"/>
      <c r="F229" s="109">
        <f t="shared" si="4"/>
        <v>52503.81000000004</v>
      </c>
    </row>
    <row r="230" spans="1:6" ht="12">
      <c r="A230" s="110"/>
      <c r="B230" s="130"/>
      <c r="C230" s="130"/>
      <c r="D230" s="112"/>
      <c r="E230" s="109"/>
      <c r="F230" s="109">
        <f t="shared" si="4"/>
        <v>52503.81000000004</v>
      </c>
    </row>
    <row r="231" spans="1:6" ht="12">
      <c r="A231" s="110"/>
      <c r="B231" s="130"/>
      <c r="C231" s="130"/>
      <c r="D231" s="112"/>
      <c r="E231" s="109"/>
      <c r="F231" s="109">
        <f t="shared" si="4"/>
        <v>52503.81000000004</v>
      </c>
    </row>
    <row r="232" spans="1:6" ht="12">
      <c r="A232" s="110"/>
      <c r="B232" s="130"/>
      <c r="C232" s="130"/>
      <c r="D232" s="112"/>
      <c r="E232" s="109"/>
      <c r="F232" s="109">
        <f t="shared" si="4"/>
        <v>52503.81000000004</v>
      </c>
    </row>
    <row r="233" spans="1:6" ht="12">
      <c r="A233" s="110"/>
      <c r="B233" s="130"/>
      <c r="C233" s="130"/>
      <c r="D233" s="112"/>
      <c r="E233" s="109"/>
      <c r="F233" s="109">
        <f t="shared" si="4"/>
        <v>52503.81000000004</v>
      </c>
    </row>
    <row r="234" spans="1:6" ht="12">
      <c r="A234" s="110"/>
      <c r="B234" s="130"/>
      <c r="C234" s="130"/>
      <c r="D234" s="112"/>
      <c r="E234" s="112"/>
      <c r="F234" s="109">
        <f t="shared" si="4"/>
        <v>52503.81000000004</v>
      </c>
    </row>
    <row r="235" spans="1:6" ht="12">
      <c r="A235" s="110"/>
      <c r="B235" s="130"/>
      <c r="C235" s="130"/>
      <c r="D235" s="112"/>
      <c r="E235" s="109"/>
      <c r="F235" s="109">
        <f t="shared" si="4"/>
        <v>52503.81000000004</v>
      </c>
    </row>
    <row r="236" spans="1:6" ht="12">
      <c r="A236" s="113"/>
      <c r="B236" s="130"/>
      <c r="C236" s="130"/>
      <c r="D236" s="112"/>
      <c r="E236" s="109"/>
      <c r="F236" s="109">
        <f t="shared" si="4"/>
        <v>52503.81000000004</v>
      </c>
    </row>
    <row r="237" spans="1:6" ht="12">
      <c r="A237" s="111"/>
      <c r="B237" s="130"/>
      <c r="C237" s="130"/>
      <c r="D237" s="112"/>
      <c r="E237" s="109"/>
      <c r="F237" s="109">
        <f t="shared" si="4"/>
        <v>52503.81000000004</v>
      </c>
    </row>
    <row r="238" spans="1:6" ht="19.5">
      <c r="A238" s="115"/>
      <c r="B238" s="130"/>
      <c r="C238" s="130"/>
      <c r="D238" s="112"/>
      <c r="E238" s="109"/>
      <c r="F238" s="190">
        <f>SUM(F237+E238-D242)</f>
        <v>52503.81000000004</v>
      </c>
    </row>
    <row r="239" spans="1:4" ht="12">
      <c r="A239" s="113"/>
      <c r="B239" s="1"/>
      <c r="C239" s="1"/>
      <c r="D239" s="112"/>
    </row>
    <row r="240" spans="1:4" ht="12">
      <c r="A240" s="113"/>
      <c r="B240" s="1"/>
      <c r="C240" s="1"/>
      <c r="D240" s="112"/>
    </row>
    <row r="241" spans="1:4" ht="12">
      <c r="A241" s="113"/>
      <c r="B241" s="1"/>
      <c r="C241" s="1"/>
      <c r="D241" s="112"/>
    </row>
    <row r="242" spans="1:4" ht="12">
      <c r="A242" s="113"/>
      <c r="B242" s="1"/>
      <c r="C242" s="1"/>
      <c r="D242" s="112"/>
    </row>
  </sheetData>
  <sheetProtection/>
  <mergeCells count="3">
    <mergeCell ref="A2:F2"/>
    <mergeCell ref="A5:E5"/>
    <mergeCell ref="B6:E6"/>
  </mergeCells>
  <printOptions/>
  <pageMargins left="0.787401575" right="0.787401575" top="0.984251969" bottom="0.984251969" header="0.4921259845" footer="0.4921259845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1"/>
  <sheetViews>
    <sheetView view="pageBreakPreview" zoomScaleSheetLayoutView="100" zoomScalePageLayoutView="0" workbookViewId="0" topLeftCell="A8">
      <selection activeCell="C28" sqref="C28"/>
    </sheetView>
  </sheetViews>
  <sheetFormatPr defaultColWidth="11.421875" defaultRowHeight="12.75"/>
  <cols>
    <col min="1" max="1" width="11.00390625" style="0" customWidth="1"/>
    <col min="2" max="2" width="44.421875" style="0" customWidth="1"/>
    <col min="3" max="3" width="15.57421875" style="0" bestFit="1" customWidth="1"/>
    <col min="4" max="5" width="9.57421875" style="0" bestFit="1" customWidth="1"/>
    <col min="6" max="6" width="2.00390625" style="0" customWidth="1"/>
  </cols>
  <sheetData>
    <row r="2" ht="7.5" customHeight="1"/>
    <row r="3" spans="1:5" ht="31.5" customHeight="1">
      <c r="A3" s="368" t="s">
        <v>28</v>
      </c>
      <c r="B3" s="369"/>
      <c r="C3" s="369"/>
      <c r="D3" s="369"/>
      <c r="E3" s="369"/>
    </row>
    <row r="4" ht="12.75" thickBot="1"/>
    <row r="5" spans="1:5" ht="16.5" customHeight="1" thickBot="1">
      <c r="A5" s="2" t="s">
        <v>0</v>
      </c>
      <c r="B5" s="2" t="s">
        <v>1</v>
      </c>
      <c r="C5" s="2" t="s">
        <v>55</v>
      </c>
      <c r="D5" s="3" t="s">
        <v>3</v>
      </c>
      <c r="E5" s="3" t="s">
        <v>2</v>
      </c>
    </row>
    <row r="6" spans="1:5" ht="16.5" customHeight="1">
      <c r="A6" s="376" t="s">
        <v>139</v>
      </c>
      <c r="B6" s="377"/>
      <c r="C6" s="378"/>
      <c r="D6" s="9">
        <f>SUM(D7:D12)</f>
        <v>2160</v>
      </c>
      <c r="E6" s="9">
        <f>SUM(E7:E12)</f>
        <v>2100</v>
      </c>
    </row>
    <row r="7" spans="1:5" ht="16.5" customHeight="1">
      <c r="A7" s="123">
        <v>44124</v>
      </c>
      <c r="B7" s="130" t="s">
        <v>186</v>
      </c>
      <c r="C7" s="130" t="s">
        <v>187</v>
      </c>
      <c r="D7" s="122"/>
      <c r="E7" s="124">
        <v>1920</v>
      </c>
    </row>
    <row r="8" spans="1:5" ht="16.5" customHeight="1">
      <c r="A8" s="110">
        <v>44119</v>
      </c>
      <c r="B8" s="130" t="s">
        <v>200</v>
      </c>
      <c r="C8" s="130" t="s">
        <v>198</v>
      </c>
      <c r="D8" s="109"/>
      <c r="E8" s="109">
        <v>60</v>
      </c>
    </row>
    <row r="9" spans="1:5" ht="16.5" customHeight="1">
      <c r="A9" s="4">
        <v>44125</v>
      </c>
      <c r="B9" s="1" t="s">
        <v>211</v>
      </c>
      <c r="C9" s="1" t="s">
        <v>187</v>
      </c>
      <c r="D9" s="112">
        <v>60</v>
      </c>
      <c r="E9" s="109"/>
    </row>
    <row r="10" spans="1:5" ht="16.5" customHeight="1">
      <c r="A10" s="4">
        <v>44130</v>
      </c>
      <c r="B10" s="1" t="s">
        <v>207</v>
      </c>
      <c r="C10" s="1" t="s">
        <v>206</v>
      </c>
      <c r="D10" s="112"/>
      <c r="E10" s="109">
        <v>60</v>
      </c>
    </row>
    <row r="11" spans="1:5" ht="16.5" customHeight="1">
      <c r="A11" s="113">
        <v>44155</v>
      </c>
      <c r="B11" s="1" t="s">
        <v>257</v>
      </c>
      <c r="C11" s="1" t="s">
        <v>187</v>
      </c>
      <c r="D11" s="5"/>
      <c r="E11" s="5">
        <v>60</v>
      </c>
    </row>
    <row r="12" spans="1:5" ht="16.5" customHeight="1">
      <c r="A12" s="113">
        <v>44319</v>
      </c>
      <c r="B12" s="1" t="s">
        <v>345</v>
      </c>
      <c r="C12" s="1" t="s">
        <v>123</v>
      </c>
      <c r="D12" s="5">
        <v>2100</v>
      </c>
      <c r="E12" s="5"/>
    </row>
    <row r="13" spans="1:5" ht="16.5" customHeight="1">
      <c r="A13" s="379" t="s">
        <v>140</v>
      </c>
      <c r="B13" s="380"/>
      <c r="C13" s="381"/>
      <c r="D13" s="9">
        <f>SUM(D14:D20)</f>
        <v>50</v>
      </c>
      <c r="E13" s="9">
        <f>SUM(E14:E20)</f>
        <v>4050</v>
      </c>
    </row>
    <row r="14" spans="1:5" ht="16.5" customHeight="1">
      <c r="A14" s="110">
        <v>44124</v>
      </c>
      <c r="B14" s="130" t="s">
        <v>188</v>
      </c>
      <c r="C14" s="1" t="s">
        <v>187</v>
      </c>
      <c r="D14" s="109"/>
      <c r="E14" s="109">
        <v>3900</v>
      </c>
    </row>
    <row r="15" spans="1:5" ht="16.5" customHeight="1">
      <c r="A15" s="110">
        <v>44119</v>
      </c>
      <c r="B15" s="130" t="s">
        <v>200</v>
      </c>
      <c r="C15" s="130" t="s">
        <v>198</v>
      </c>
      <c r="D15" s="5"/>
      <c r="E15" s="5">
        <v>50</v>
      </c>
    </row>
    <row r="16" spans="1:5" ht="16.5" customHeight="1">
      <c r="A16" s="4">
        <v>44125</v>
      </c>
      <c r="B16" s="1" t="s">
        <v>212</v>
      </c>
      <c r="C16" s="1" t="s">
        <v>187</v>
      </c>
      <c r="D16" s="5">
        <v>50</v>
      </c>
      <c r="E16" s="5"/>
    </row>
    <row r="17" spans="1:5" ht="16.5" customHeight="1">
      <c r="A17" s="4">
        <v>44130</v>
      </c>
      <c r="B17" s="1" t="s">
        <v>207</v>
      </c>
      <c r="C17" s="1" t="s">
        <v>206</v>
      </c>
      <c r="D17" s="5"/>
      <c r="E17" s="5">
        <v>50</v>
      </c>
    </row>
    <row r="18" spans="1:5" ht="16.5" customHeight="1">
      <c r="A18" s="113">
        <v>44155</v>
      </c>
      <c r="B18" s="1" t="s">
        <v>257</v>
      </c>
      <c r="C18" s="1" t="s">
        <v>187</v>
      </c>
      <c r="D18" s="5"/>
      <c r="E18" s="5">
        <v>50</v>
      </c>
    </row>
    <row r="19" spans="1:5" ht="16.5" customHeight="1">
      <c r="A19" s="113"/>
      <c r="B19" s="130"/>
      <c r="C19" s="131"/>
      <c r="D19" s="112"/>
      <c r="E19" s="5"/>
    </row>
    <row r="20" spans="1:5" ht="16.5" customHeight="1">
      <c r="A20" s="4"/>
      <c r="B20" s="1"/>
      <c r="C20" s="1"/>
      <c r="D20" s="5"/>
      <c r="E20" s="5"/>
    </row>
    <row r="21" spans="1:5" ht="16.5" customHeight="1">
      <c r="A21" s="379" t="s">
        <v>141</v>
      </c>
      <c r="B21" s="380"/>
      <c r="C21" s="381"/>
      <c r="D21" s="9">
        <f>SUM(D22:D29)</f>
        <v>10</v>
      </c>
      <c r="E21" s="9">
        <f>SUM(E22:E29)</f>
        <v>810</v>
      </c>
    </row>
    <row r="22" spans="1:5" ht="16.5" customHeight="1">
      <c r="A22" s="110">
        <v>44124</v>
      </c>
      <c r="B22" s="130" t="s">
        <v>188</v>
      </c>
      <c r="C22" s="1" t="s">
        <v>187</v>
      </c>
      <c r="D22" s="109"/>
      <c r="E22" s="5">
        <v>780</v>
      </c>
    </row>
    <row r="23" spans="1:5" ht="16.5" customHeight="1">
      <c r="A23" s="110">
        <v>44119</v>
      </c>
      <c r="B23" s="130" t="s">
        <v>200</v>
      </c>
      <c r="C23" s="130" t="s">
        <v>198</v>
      </c>
      <c r="D23" s="5"/>
      <c r="E23" s="5">
        <v>10</v>
      </c>
    </row>
    <row r="24" spans="1:5" ht="16.5" customHeight="1">
      <c r="A24" s="4">
        <v>44125</v>
      </c>
      <c r="B24" s="1" t="s">
        <v>213</v>
      </c>
      <c r="C24" s="1" t="s">
        <v>187</v>
      </c>
      <c r="D24" s="5">
        <v>10</v>
      </c>
      <c r="E24" s="5"/>
    </row>
    <row r="25" spans="1:5" ht="16.5" customHeight="1">
      <c r="A25" s="4">
        <v>44130</v>
      </c>
      <c r="B25" s="1" t="s">
        <v>207</v>
      </c>
      <c r="C25" s="1" t="s">
        <v>206</v>
      </c>
      <c r="D25" s="5"/>
      <c r="E25" s="5">
        <v>10</v>
      </c>
    </row>
    <row r="26" spans="1:5" ht="16.5" customHeight="1">
      <c r="A26" s="113">
        <v>44155</v>
      </c>
      <c r="B26" s="1" t="s">
        <v>257</v>
      </c>
      <c r="C26" s="1" t="s">
        <v>187</v>
      </c>
      <c r="D26" s="112"/>
      <c r="E26" s="109">
        <v>10</v>
      </c>
    </row>
    <row r="27" spans="1:5" ht="16.5" customHeight="1">
      <c r="A27" s="10"/>
      <c r="B27" s="1"/>
      <c r="C27" s="1"/>
      <c r="D27" s="5"/>
      <c r="E27" s="5"/>
    </row>
    <row r="28" spans="1:5" ht="16.5" customHeight="1">
      <c r="A28" s="113"/>
      <c r="B28" s="130"/>
      <c r="C28" s="131"/>
      <c r="D28" s="112"/>
      <c r="E28" s="109"/>
    </row>
    <row r="29" spans="1:5" ht="16.5" customHeight="1">
      <c r="A29" s="113"/>
      <c r="B29" s="1"/>
      <c r="C29" s="1"/>
      <c r="D29" s="112"/>
      <c r="E29" s="109"/>
    </row>
    <row r="30" spans="1:5" ht="16.5" customHeight="1">
      <c r="A30" s="370" t="s">
        <v>68</v>
      </c>
      <c r="B30" s="371"/>
      <c r="C30" s="7"/>
      <c r="D30" s="6">
        <f>SUM(D21+D13+D6)</f>
        <v>2220</v>
      </c>
      <c r="E30" s="6">
        <f>SUM(E21+E13+E6)</f>
        <v>6960</v>
      </c>
    </row>
    <row r="31" spans="1:5" ht="16.5" customHeight="1">
      <c r="A31" s="374" t="s">
        <v>67</v>
      </c>
      <c r="B31" s="375"/>
      <c r="C31" s="8"/>
      <c r="D31" s="372">
        <f>SUM(E30-D30)</f>
        <v>4740</v>
      </c>
      <c r="E31" s="373"/>
    </row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</sheetData>
  <sheetProtection/>
  <mergeCells count="7">
    <mergeCell ref="A3:E3"/>
    <mergeCell ref="A30:B30"/>
    <mergeCell ref="D31:E31"/>
    <mergeCell ref="A31:B31"/>
    <mergeCell ref="A6:C6"/>
    <mergeCell ref="A13:C13"/>
    <mergeCell ref="A21:C21"/>
  </mergeCells>
  <printOptions/>
  <pageMargins left="0.787401575" right="0.787401575" top="0.984251969" bottom="0.984251969" header="0.4921259845" footer="0.4921259845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112"/>
  <sheetViews>
    <sheetView view="pageBreakPreview" zoomScale="110" zoomScaleSheetLayoutView="110" zoomScalePageLayoutView="0" workbookViewId="0" topLeftCell="A3">
      <selection activeCell="F13" sqref="F13"/>
    </sheetView>
  </sheetViews>
  <sheetFormatPr defaultColWidth="10.57421875" defaultRowHeight="12.75"/>
  <cols>
    <col min="1" max="1" width="11.00390625" style="116" customWidth="1"/>
    <col min="2" max="2" width="49.28125" style="116" customWidth="1"/>
    <col min="3" max="3" width="15.57421875" style="116" bestFit="1" customWidth="1"/>
    <col min="4" max="4" width="14.421875" style="116" customWidth="1"/>
    <col min="5" max="5" width="11.57421875" style="116" customWidth="1"/>
    <col min="6" max="13" width="10.57421875" style="116" customWidth="1"/>
    <col min="14" max="14" width="15.57421875" style="116" customWidth="1"/>
    <col min="15" max="16384" width="10.57421875" style="116" customWidth="1"/>
  </cols>
  <sheetData>
    <row r="2" ht="7.5" customHeight="1"/>
    <row r="3" spans="1:5" ht="31.5" customHeight="1">
      <c r="A3" s="386" t="s">
        <v>54</v>
      </c>
      <c r="B3" s="387"/>
      <c r="C3" s="387"/>
      <c r="D3" s="387"/>
      <c r="E3" s="387"/>
    </row>
    <row r="4" ht="12.75" thickBot="1"/>
    <row r="5" spans="1:5" ht="16.5" customHeight="1" thickBot="1">
      <c r="A5" s="117" t="s">
        <v>0</v>
      </c>
      <c r="B5" s="117" t="s">
        <v>1</v>
      </c>
      <c r="C5" s="117" t="s">
        <v>55</v>
      </c>
      <c r="D5" s="118" t="s">
        <v>3</v>
      </c>
      <c r="E5" s="118" t="s">
        <v>2</v>
      </c>
    </row>
    <row r="6" spans="1:5" ht="16.5" customHeight="1">
      <c r="A6" s="376" t="s">
        <v>142</v>
      </c>
      <c r="B6" s="382"/>
      <c r="C6" s="383"/>
      <c r="D6" s="119">
        <f>SUM(D7:D63)</f>
        <v>69655.55</v>
      </c>
      <c r="E6" s="119">
        <f>SUM(E7:E63)</f>
        <v>108137.40000000001</v>
      </c>
    </row>
    <row r="7" spans="1:5" ht="16.5" customHeight="1">
      <c r="A7" s="110">
        <v>44130</v>
      </c>
      <c r="B7" s="130" t="s">
        <v>218</v>
      </c>
      <c r="C7" s="130" t="s">
        <v>182</v>
      </c>
      <c r="D7" s="112">
        <v>2339.52</v>
      </c>
      <c r="E7" s="112"/>
    </row>
    <row r="8" spans="1:5" ht="16.5" customHeight="1">
      <c r="A8" s="80">
        <v>44130</v>
      </c>
      <c r="B8" s="130" t="s">
        <v>219</v>
      </c>
      <c r="C8" s="130" t="s">
        <v>182</v>
      </c>
      <c r="D8" s="79">
        <v>7076.71</v>
      </c>
      <c r="E8" s="79"/>
    </row>
    <row r="9" spans="1:5" ht="16.5" customHeight="1">
      <c r="A9" s="110">
        <v>44133</v>
      </c>
      <c r="B9" s="274" t="s">
        <v>226</v>
      </c>
      <c r="C9" s="130" t="s">
        <v>182</v>
      </c>
      <c r="D9" s="109"/>
      <c r="E9" s="112">
        <v>13560.2</v>
      </c>
    </row>
    <row r="10" spans="1:5" ht="16.5" customHeight="1">
      <c r="A10" s="110">
        <v>44155</v>
      </c>
      <c r="B10" s="130" t="s">
        <v>242</v>
      </c>
      <c r="C10" s="130" t="s">
        <v>96</v>
      </c>
      <c r="D10" s="109">
        <v>6426.43</v>
      </c>
      <c r="E10" s="109"/>
    </row>
    <row r="11" spans="1:5" ht="16.5" customHeight="1">
      <c r="A11" s="110">
        <v>44155</v>
      </c>
      <c r="B11" s="130" t="s">
        <v>243</v>
      </c>
      <c r="C11" s="130" t="s">
        <v>96</v>
      </c>
      <c r="D11" s="109">
        <v>2944</v>
      </c>
      <c r="E11" s="79"/>
    </row>
    <row r="12" spans="1:5" ht="16.5" customHeight="1">
      <c r="A12" s="120">
        <v>44155</v>
      </c>
      <c r="B12" s="130" t="s">
        <v>241</v>
      </c>
      <c r="C12" s="130" t="s">
        <v>238</v>
      </c>
      <c r="D12" s="122"/>
      <c r="E12" s="122">
        <v>40.74</v>
      </c>
    </row>
    <row r="13" spans="1:5" ht="16.5" customHeight="1">
      <c r="A13" s="120">
        <v>44155</v>
      </c>
      <c r="B13" s="130" t="s">
        <v>240</v>
      </c>
      <c r="C13" s="130" t="s">
        <v>239</v>
      </c>
      <c r="D13" s="122"/>
      <c r="E13" s="122">
        <v>105.48</v>
      </c>
    </row>
    <row r="14" spans="1:5" ht="16.5" customHeight="1">
      <c r="A14" s="110">
        <v>44155</v>
      </c>
      <c r="B14" s="130" t="s">
        <v>245</v>
      </c>
      <c r="C14" s="130" t="s">
        <v>96</v>
      </c>
      <c r="D14" s="109"/>
      <c r="E14" s="112">
        <v>13571.04</v>
      </c>
    </row>
    <row r="15" spans="1:5" ht="16.5" customHeight="1">
      <c r="A15" s="110">
        <v>44172</v>
      </c>
      <c r="B15" s="130" t="s">
        <v>255</v>
      </c>
      <c r="C15" s="130" t="s">
        <v>277</v>
      </c>
      <c r="D15" s="112"/>
      <c r="E15" s="79">
        <v>280.44</v>
      </c>
    </row>
    <row r="16" spans="1:5" ht="16.5" customHeight="1">
      <c r="A16" s="168">
        <v>44173</v>
      </c>
      <c r="B16" s="130" t="s">
        <v>290</v>
      </c>
      <c r="C16" s="130" t="s">
        <v>96</v>
      </c>
      <c r="D16" s="122">
        <v>2331.73</v>
      </c>
      <c r="E16" s="109"/>
    </row>
    <row r="17" spans="1:5" ht="16.5" customHeight="1">
      <c r="A17" s="168">
        <v>44173</v>
      </c>
      <c r="B17" s="130" t="s">
        <v>263</v>
      </c>
      <c r="C17" s="130" t="s">
        <v>96</v>
      </c>
      <c r="D17" s="122">
        <v>773</v>
      </c>
      <c r="E17" s="124"/>
    </row>
    <row r="18" spans="1:5" ht="16.5" customHeight="1">
      <c r="A18" s="80">
        <v>44183</v>
      </c>
      <c r="B18" s="130" t="s">
        <v>281</v>
      </c>
      <c r="C18" s="130" t="s">
        <v>182</v>
      </c>
      <c r="D18" s="109"/>
      <c r="E18" s="109">
        <v>4570.8</v>
      </c>
    </row>
    <row r="19" spans="1:5" ht="16.5" customHeight="1">
      <c r="A19" s="110">
        <v>44188</v>
      </c>
      <c r="B19" s="130" t="s">
        <v>283</v>
      </c>
      <c r="C19" s="130" t="s">
        <v>284</v>
      </c>
      <c r="D19" s="112"/>
      <c r="E19" s="109">
        <v>12</v>
      </c>
    </row>
    <row r="20" spans="1:5" ht="16.5" customHeight="1">
      <c r="A20" s="123">
        <v>44214</v>
      </c>
      <c r="B20" s="130" t="s">
        <v>291</v>
      </c>
      <c r="C20" s="130" t="s">
        <v>96</v>
      </c>
      <c r="D20" s="122">
        <v>2057.96</v>
      </c>
      <c r="E20" s="109"/>
    </row>
    <row r="21" spans="1:5" ht="16.5" customHeight="1">
      <c r="A21" s="113">
        <v>44214</v>
      </c>
      <c r="B21" s="130" t="s">
        <v>292</v>
      </c>
      <c r="C21" s="130" t="s">
        <v>96</v>
      </c>
      <c r="D21" s="122">
        <v>282</v>
      </c>
      <c r="E21" s="124"/>
    </row>
    <row r="22" spans="1:5" ht="16.5" customHeight="1">
      <c r="A22" s="110">
        <v>44221</v>
      </c>
      <c r="B22" s="130" t="s">
        <v>294</v>
      </c>
      <c r="C22" s="130" t="s">
        <v>182</v>
      </c>
      <c r="D22" s="109"/>
      <c r="E22" s="109">
        <v>3591.97</v>
      </c>
    </row>
    <row r="23" spans="1:5" ht="16.5" customHeight="1">
      <c r="A23" s="123">
        <v>44242</v>
      </c>
      <c r="B23" s="130" t="s">
        <v>306</v>
      </c>
      <c r="C23" s="130" t="s">
        <v>96</v>
      </c>
      <c r="D23" s="122">
        <v>2000.17</v>
      </c>
      <c r="E23" s="169"/>
    </row>
    <row r="24" spans="1:5" ht="16.5" customHeight="1">
      <c r="A24" s="123">
        <v>44242</v>
      </c>
      <c r="B24" s="130" t="s">
        <v>305</v>
      </c>
      <c r="C24" s="130" t="s">
        <v>96</v>
      </c>
      <c r="D24" s="122">
        <v>233</v>
      </c>
      <c r="E24" s="170"/>
    </row>
    <row r="25" spans="1:5" ht="16.5" customHeight="1">
      <c r="A25" s="110">
        <v>44244</v>
      </c>
      <c r="B25" s="130" t="s">
        <v>307</v>
      </c>
      <c r="C25" s="130" t="s">
        <v>258</v>
      </c>
      <c r="D25" s="112"/>
      <c r="E25" s="170">
        <v>203.7</v>
      </c>
    </row>
    <row r="26" spans="1:5" ht="16.5" customHeight="1">
      <c r="A26" s="123">
        <v>44249</v>
      </c>
      <c r="B26" s="130" t="s">
        <v>312</v>
      </c>
      <c r="C26" s="130" t="s">
        <v>182</v>
      </c>
      <c r="D26" s="169"/>
      <c r="E26" s="170">
        <v>3293.96</v>
      </c>
    </row>
    <row r="27" spans="1:5" ht="16.5" customHeight="1">
      <c r="A27" s="110">
        <v>44253</v>
      </c>
      <c r="B27" s="130" t="s">
        <v>315</v>
      </c>
      <c r="C27" s="130" t="s">
        <v>96</v>
      </c>
      <c r="D27" s="112">
        <v>172.22</v>
      </c>
      <c r="E27" s="124"/>
    </row>
    <row r="28" spans="1:5" ht="16.5" customHeight="1">
      <c r="A28" s="120">
        <v>44257</v>
      </c>
      <c r="B28" s="130" t="s">
        <v>308</v>
      </c>
      <c r="C28" s="130" t="s">
        <v>258</v>
      </c>
      <c r="D28" s="109"/>
      <c r="E28" s="122">
        <v>162.96</v>
      </c>
    </row>
    <row r="29" spans="1:5" ht="16.5" customHeight="1">
      <c r="A29" s="110">
        <v>44265</v>
      </c>
      <c r="B29" s="130" t="s">
        <v>311</v>
      </c>
      <c r="C29" s="130" t="s">
        <v>258</v>
      </c>
      <c r="D29" s="109"/>
      <c r="E29" s="109">
        <v>25.77</v>
      </c>
    </row>
    <row r="30" spans="1:5" ht="16.5" customHeight="1">
      <c r="A30" s="113">
        <v>44267</v>
      </c>
      <c r="B30" s="130" t="s">
        <v>318</v>
      </c>
      <c r="C30" s="130" t="s">
        <v>96</v>
      </c>
      <c r="D30" s="112">
        <v>564.67</v>
      </c>
      <c r="E30" s="109"/>
    </row>
    <row r="31" spans="1:5" ht="16.5" customHeight="1">
      <c r="A31" s="113">
        <v>44267</v>
      </c>
      <c r="B31" s="130" t="s">
        <v>319</v>
      </c>
      <c r="C31" s="130" t="s">
        <v>96</v>
      </c>
      <c r="D31" s="112">
        <v>88</v>
      </c>
      <c r="E31" s="109"/>
    </row>
    <row r="32" spans="1:5" ht="16.5" customHeight="1">
      <c r="A32" s="110">
        <v>44280</v>
      </c>
      <c r="B32" s="130" t="s">
        <v>320</v>
      </c>
      <c r="C32" s="130" t="s">
        <v>182</v>
      </c>
      <c r="D32" s="171"/>
      <c r="E32" s="170">
        <v>1003.08</v>
      </c>
    </row>
    <row r="33" spans="1:5" ht="16.5" customHeight="1">
      <c r="A33" s="77">
        <v>44279</v>
      </c>
      <c r="B33" s="130" t="s">
        <v>322</v>
      </c>
      <c r="C33" s="130" t="s">
        <v>96</v>
      </c>
      <c r="D33" s="169">
        <v>81.48</v>
      </c>
      <c r="E33" s="122"/>
    </row>
    <row r="34" spans="1:5" ht="16.5" customHeight="1">
      <c r="A34" s="123">
        <v>44298</v>
      </c>
      <c r="B34" s="130" t="s">
        <v>331</v>
      </c>
      <c r="C34" s="130" t="s">
        <v>258</v>
      </c>
      <c r="D34" s="129"/>
      <c r="E34" s="122">
        <v>122.22</v>
      </c>
    </row>
    <row r="35" spans="1:5" ht="16.5" customHeight="1">
      <c r="A35" s="123">
        <v>44307</v>
      </c>
      <c r="B35" s="130" t="s">
        <v>332</v>
      </c>
      <c r="C35" s="130" t="s">
        <v>182</v>
      </c>
      <c r="D35" s="171"/>
      <c r="E35" s="122">
        <v>3207.53</v>
      </c>
    </row>
    <row r="36" spans="1:5" ht="16.5" customHeight="1">
      <c r="A36" s="123">
        <v>44342</v>
      </c>
      <c r="B36" s="130" t="s">
        <v>347</v>
      </c>
      <c r="C36" s="130" t="s">
        <v>346</v>
      </c>
      <c r="D36" s="122"/>
      <c r="E36" s="122">
        <v>309.18</v>
      </c>
    </row>
    <row r="37" spans="1:5" ht="16.5" customHeight="1">
      <c r="A37" s="123">
        <v>44336</v>
      </c>
      <c r="B37" s="130" t="s">
        <v>350</v>
      </c>
      <c r="C37" s="130" t="s">
        <v>182</v>
      </c>
      <c r="D37" s="122"/>
      <c r="E37" s="122">
        <v>2565.17</v>
      </c>
    </row>
    <row r="38" spans="1:5" ht="16.5" customHeight="1">
      <c r="A38" s="123">
        <v>44349</v>
      </c>
      <c r="B38" s="130" t="s">
        <v>358</v>
      </c>
      <c r="C38" s="130" t="s">
        <v>96</v>
      </c>
      <c r="D38" s="112">
        <v>1913.67</v>
      </c>
      <c r="E38" s="122"/>
    </row>
    <row r="39" spans="1:5" ht="16.5" customHeight="1">
      <c r="A39" s="123">
        <v>44349</v>
      </c>
      <c r="B39" s="130" t="s">
        <v>357</v>
      </c>
      <c r="C39" s="130" t="s">
        <v>96</v>
      </c>
      <c r="D39" s="112">
        <v>242</v>
      </c>
      <c r="E39" s="122"/>
    </row>
    <row r="40" spans="1:5" ht="16.5" customHeight="1">
      <c r="A40" s="113">
        <v>44349</v>
      </c>
      <c r="B40" s="130" t="s">
        <v>356</v>
      </c>
      <c r="C40" s="130" t="s">
        <v>96</v>
      </c>
      <c r="D40" s="112">
        <v>1727.77</v>
      </c>
      <c r="E40" s="109"/>
    </row>
    <row r="41" spans="1:5" ht="16.5" customHeight="1">
      <c r="A41" s="113">
        <v>44349</v>
      </c>
      <c r="B41" s="130" t="s">
        <v>355</v>
      </c>
      <c r="C41" s="130" t="s">
        <v>96</v>
      </c>
      <c r="D41" s="112">
        <v>184</v>
      </c>
      <c r="E41" s="109"/>
    </row>
    <row r="42" spans="1:5" ht="16.5" customHeight="1">
      <c r="A42" s="113">
        <v>44363</v>
      </c>
      <c r="B42" s="130" t="s">
        <v>363</v>
      </c>
      <c r="C42" s="130" t="s">
        <v>96</v>
      </c>
      <c r="D42" s="109">
        <v>874</v>
      </c>
      <c r="E42" s="109"/>
    </row>
    <row r="43" spans="1:5" ht="16.5" customHeight="1">
      <c r="A43" s="110">
        <v>44363</v>
      </c>
      <c r="B43" s="130" t="s">
        <v>364</v>
      </c>
      <c r="C43" s="130" t="s">
        <v>96</v>
      </c>
      <c r="D43" s="170">
        <v>3303.7</v>
      </c>
      <c r="E43" s="170"/>
    </row>
    <row r="44" spans="1:5" ht="16.5" customHeight="1">
      <c r="A44" s="113">
        <v>44368</v>
      </c>
      <c r="B44" s="130" t="s">
        <v>366</v>
      </c>
      <c r="C44" s="130" t="s">
        <v>182</v>
      </c>
      <c r="D44" s="122"/>
      <c r="E44" s="122">
        <v>6056.04</v>
      </c>
    </row>
    <row r="45" spans="1:5" ht="16.5" customHeight="1">
      <c r="A45" s="102">
        <v>44399</v>
      </c>
      <c r="B45" s="130" t="s">
        <v>374</v>
      </c>
      <c r="C45" s="130" t="s">
        <v>373</v>
      </c>
      <c r="D45" s="174"/>
      <c r="E45" s="170">
        <v>93.48</v>
      </c>
    </row>
    <row r="46" spans="1:5" ht="16.5" customHeight="1">
      <c r="A46" s="114">
        <v>44399</v>
      </c>
      <c r="B46" s="130" t="s">
        <v>375</v>
      </c>
      <c r="C46" s="130" t="s">
        <v>96</v>
      </c>
      <c r="D46" s="109">
        <v>1738</v>
      </c>
      <c r="E46" s="109"/>
    </row>
    <row r="47" spans="1:5" ht="16.5" customHeight="1">
      <c r="A47" s="114">
        <v>44399</v>
      </c>
      <c r="B47" s="130" t="s">
        <v>376</v>
      </c>
      <c r="C47" s="130" t="s">
        <v>96</v>
      </c>
      <c r="D47" s="170">
        <v>4363.5</v>
      </c>
      <c r="E47" s="124"/>
    </row>
    <row r="48" spans="1:5" ht="16.5" customHeight="1">
      <c r="A48" s="114">
        <v>44399</v>
      </c>
      <c r="B48" s="130" t="s">
        <v>379</v>
      </c>
      <c r="C48" s="130" t="s">
        <v>182</v>
      </c>
      <c r="D48" s="122"/>
      <c r="E48" s="170">
        <v>8818.15</v>
      </c>
    </row>
    <row r="49" spans="1:5" ht="16.5" customHeight="1">
      <c r="A49" s="114">
        <v>44399</v>
      </c>
      <c r="B49" s="130" t="s">
        <v>380</v>
      </c>
      <c r="C49" s="131" t="s">
        <v>182</v>
      </c>
      <c r="D49" s="171"/>
      <c r="E49" s="170">
        <v>24</v>
      </c>
    </row>
    <row r="50" spans="1:5" ht="16.5" customHeight="1">
      <c r="A50" s="114">
        <v>44405</v>
      </c>
      <c r="B50" s="131" t="s">
        <v>383</v>
      </c>
      <c r="C50" s="131" t="s">
        <v>182</v>
      </c>
      <c r="D50" s="171">
        <v>146.22</v>
      </c>
      <c r="E50" s="109"/>
    </row>
    <row r="51" spans="1:5" ht="16.5" customHeight="1">
      <c r="A51" s="114">
        <v>44425</v>
      </c>
      <c r="B51" s="130" t="s">
        <v>392</v>
      </c>
      <c r="C51" s="130" t="s">
        <v>390</v>
      </c>
      <c r="D51" s="171"/>
      <c r="E51" s="170">
        <v>343</v>
      </c>
    </row>
    <row r="52" spans="1:5" ht="16.5" customHeight="1">
      <c r="A52" s="114">
        <v>44425</v>
      </c>
      <c r="B52" s="130" t="s">
        <v>391</v>
      </c>
      <c r="C52" s="130" t="s">
        <v>390</v>
      </c>
      <c r="D52" s="171"/>
      <c r="E52" s="170">
        <v>25</v>
      </c>
    </row>
    <row r="53" spans="1:5" ht="16.5" customHeight="1">
      <c r="A53" s="114">
        <v>44431</v>
      </c>
      <c r="B53" s="131" t="s">
        <v>394</v>
      </c>
      <c r="C53" s="131" t="s">
        <v>182</v>
      </c>
      <c r="D53" s="171"/>
      <c r="E53" s="170">
        <v>19650.34</v>
      </c>
    </row>
    <row r="54" spans="1:5" ht="16.5" customHeight="1">
      <c r="A54" s="110">
        <v>44431</v>
      </c>
      <c r="B54" s="131" t="s">
        <v>397</v>
      </c>
      <c r="C54" s="131" t="s">
        <v>182</v>
      </c>
      <c r="D54" s="171">
        <v>600</v>
      </c>
      <c r="E54" s="109"/>
    </row>
    <row r="55" spans="1:5" ht="16.5" customHeight="1">
      <c r="A55" s="113">
        <v>44433</v>
      </c>
      <c r="B55" s="131" t="s">
        <v>407</v>
      </c>
      <c r="C55" s="131" t="s">
        <v>96</v>
      </c>
      <c r="D55" s="171">
        <v>5632</v>
      </c>
      <c r="E55" s="109"/>
    </row>
    <row r="56" spans="1:5" ht="16.5" customHeight="1">
      <c r="A56" s="113">
        <v>44433</v>
      </c>
      <c r="B56" s="130" t="s">
        <v>408</v>
      </c>
      <c r="C56" s="130" t="s">
        <v>96</v>
      </c>
      <c r="D56" s="171">
        <v>5970.05</v>
      </c>
      <c r="E56" s="122"/>
    </row>
    <row r="57" spans="1:5" ht="16.5" customHeight="1">
      <c r="A57" s="113">
        <v>44449</v>
      </c>
      <c r="B57" s="130" t="s">
        <v>441</v>
      </c>
      <c r="C57" s="130" t="s">
        <v>96</v>
      </c>
      <c r="D57" s="171">
        <v>8147</v>
      </c>
      <c r="E57" s="122"/>
    </row>
    <row r="58" spans="1:5" ht="16.5" customHeight="1">
      <c r="A58" s="113">
        <v>44449</v>
      </c>
      <c r="B58" s="130" t="s">
        <v>439</v>
      </c>
      <c r="C58" s="130" t="s">
        <v>96</v>
      </c>
      <c r="D58" s="171">
        <v>7442.75</v>
      </c>
      <c r="E58" s="122"/>
    </row>
    <row r="59" spans="1:5" ht="16.5" customHeight="1">
      <c r="A59" s="110">
        <v>44453</v>
      </c>
      <c r="B59" s="130" t="s">
        <v>444</v>
      </c>
      <c r="C59" s="130" t="s">
        <v>96</v>
      </c>
      <c r="D59" s="170"/>
      <c r="E59" s="124">
        <v>1743.85</v>
      </c>
    </row>
    <row r="60" spans="1:5" ht="16.5" customHeight="1">
      <c r="A60" s="110">
        <v>44454</v>
      </c>
      <c r="B60" s="130" t="s">
        <v>445</v>
      </c>
      <c r="C60" s="130" t="s">
        <v>96</v>
      </c>
      <c r="D60" s="112"/>
      <c r="E60" s="109">
        <v>24757.3</v>
      </c>
    </row>
    <row r="61" spans="1:5" ht="16.5" customHeight="1">
      <c r="A61" s="113"/>
      <c r="B61" s="130"/>
      <c r="C61" s="130"/>
      <c r="D61" s="171"/>
      <c r="E61" s="122"/>
    </row>
    <row r="62" spans="1:5" ht="16.5" customHeight="1">
      <c r="A62" s="113"/>
      <c r="B62" s="130"/>
      <c r="C62" s="130"/>
      <c r="D62" s="171"/>
      <c r="E62" s="122"/>
    </row>
    <row r="63" spans="1:5" ht="16.5" customHeight="1">
      <c r="A63" s="120"/>
      <c r="B63" s="125"/>
      <c r="C63" s="121"/>
      <c r="D63" s="122"/>
      <c r="E63" s="122"/>
    </row>
    <row r="64" spans="1:5" ht="16.5" customHeight="1">
      <c r="A64" s="379" t="s">
        <v>143</v>
      </c>
      <c r="B64" s="384"/>
      <c r="C64" s="385"/>
      <c r="D64" s="119">
        <f>SUM(D65:D87)</f>
        <v>1500</v>
      </c>
      <c r="E64" s="119">
        <f>SUM(E65:E87)</f>
        <v>1500</v>
      </c>
    </row>
    <row r="65" spans="1:5" ht="16.5" customHeight="1">
      <c r="A65" s="295">
        <v>44102</v>
      </c>
      <c r="B65" s="130" t="s">
        <v>183</v>
      </c>
      <c r="C65" s="130" t="s">
        <v>96</v>
      </c>
      <c r="D65" s="122"/>
      <c r="E65" s="122">
        <v>96</v>
      </c>
    </row>
    <row r="66" spans="1:5" ht="16.5" customHeight="1">
      <c r="A66" s="296">
        <v>44105</v>
      </c>
      <c r="B66" s="130" t="s">
        <v>214</v>
      </c>
      <c r="C66" s="130" t="s">
        <v>96</v>
      </c>
      <c r="D66" s="122">
        <v>96</v>
      </c>
      <c r="E66" s="122"/>
    </row>
    <row r="67" spans="1:5" ht="16.5" customHeight="1">
      <c r="A67" s="297">
        <v>44123</v>
      </c>
      <c r="B67" s="130" t="s">
        <v>205</v>
      </c>
      <c r="C67" s="130" t="s">
        <v>96</v>
      </c>
      <c r="D67" s="112"/>
      <c r="E67" s="109">
        <v>72</v>
      </c>
    </row>
    <row r="68" spans="1:5" ht="16.5" customHeight="1">
      <c r="A68" s="297">
        <v>44130</v>
      </c>
      <c r="B68" s="130" t="s">
        <v>218</v>
      </c>
      <c r="C68" s="130" t="s">
        <v>182</v>
      </c>
      <c r="D68" s="112">
        <v>72</v>
      </c>
      <c r="E68" s="109"/>
    </row>
    <row r="69" spans="1:5" ht="16.5" customHeight="1">
      <c r="A69" s="297">
        <v>44151</v>
      </c>
      <c r="B69" s="130" t="s">
        <v>234</v>
      </c>
      <c r="C69" s="130" t="s">
        <v>96</v>
      </c>
      <c r="D69" s="79"/>
      <c r="E69" s="109">
        <v>336</v>
      </c>
    </row>
    <row r="70" spans="1:5" ht="16.5" customHeight="1">
      <c r="A70" s="296">
        <v>44155</v>
      </c>
      <c r="B70" s="130" t="s">
        <v>235</v>
      </c>
      <c r="C70" s="130" t="s">
        <v>96</v>
      </c>
      <c r="D70" s="112">
        <v>336</v>
      </c>
      <c r="E70" s="112"/>
    </row>
    <row r="71" spans="1:5" ht="16.5" customHeight="1">
      <c r="A71" s="298">
        <v>44173</v>
      </c>
      <c r="B71" s="130" t="s">
        <v>262</v>
      </c>
      <c r="C71" s="130" t="s">
        <v>96</v>
      </c>
      <c r="D71" s="122">
        <v>96</v>
      </c>
      <c r="E71" s="122"/>
    </row>
    <row r="72" spans="1:5" ht="16.5" customHeight="1">
      <c r="A72" s="297">
        <v>44179</v>
      </c>
      <c r="B72" s="130" t="s">
        <v>274</v>
      </c>
      <c r="C72" s="130" t="s">
        <v>96</v>
      </c>
      <c r="D72" s="112"/>
      <c r="E72" s="109">
        <v>96</v>
      </c>
    </row>
    <row r="73" spans="1:5" ht="16.5" customHeight="1">
      <c r="A73" s="296">
        <v>44349</v>
      </c>
      <c r="B73" s="130" t="s">
        <v>353</v>
      </c>
      <c r="C73" s="131" t="s">
        <v>96</v>
      </c>
      <c r="D73" s="112"/>
      <c r="E73" s="109">
        <v>36</v>
      </c>
    </row>
    <row r="74" spans="1:5" ht="16.5" customHeight="1">
      <c r="A74" s="296">
        <v>44349</v>
      </c>
      <c r="B74" s="130" t="s">
        <v>354</v>
      </c>
      <c r="C74" s="130" t="s">
        <v>96</v>
      </c>
      <c r="D74" s="122">
        <v>36</v>
      </c>
      <c r="E74" s="122"/>
    </row>
    <row r="75" spans="1:5" ht="16.5" customHeight="1">
      <c r="A75" s="296">
        <v>44361</v>
      </c>
      <c r="B75" s="130" t="s">
        <v>360</v>
      </c>
      <c r="C75" s="130" t="s">
        <v>96</v>
      </c>
      <c r="D75" s="112"/>
      <c r="E75" s="124">
        <v>204</v>
      </c>
    </row>
    <row r="76" spans="1:5" ht="16.5" customHeight="1">
      <c r="A76" s="296">
        <v>44363</v>
      </c>
      <c r="B76" s="130" t="s">
        <v>362</v>
      </c>
      <c r="C76" s="130" t="s">
        <v>96</v>
      </c>
      <c r="D76" s="122">
        <v>204</v>
      </c>
      <c r="E76" s="122"/>
    </row>
    <row r="77" spans="1:5" ht="16.5" customHeight="1">
      <c r="A77" s="296">
        <v>44389</v>
      </c>
      <c r="B77" s="130" t="s">
        <v>371</v>
      </c>
      <c r="C77" s="130" t="s">
        <v>96</v>
      </c>
      <c r="D77" s="171"/>
      <c r="E77" s="170">
        <v>384</v>
      </c>
    </row>
    <row r="78" spans="1:5" ht="16.5" customHeight="1">
      <c r="A78" s="299">
        <v>44392</v>
      </c>
      <c r="B78" s="130" t="s">
        <v>372</v>
      </c>
      <c r="C78" s="130" t="s">
        <v>96</v>
      </c>
      <c r="D78" s="174"/>
      <c r="E78" s="170">
        <v>36</v>
      </c>
    </row>
    <row r="79" spans="1:5" ht="16.5" customHeight="1">
      <c r="A79" s="296">
        <v>44399</v>
      </c>
      <c r="B79" s="130" t="s">
        <v>378</v>
      </c>
      <c r="C79" s="130" t="s">
        <v>96</v>
      </c>
      <c r="D79" s="109">
        <v>36</v>
      </c>
      <c r="E79" s="109"/>
    </row>
    <row r="80" spans="1:5" ht="16.5" customHeight="1">
      <c r="A80" s="296">
        <v>44399</v>
      </c>
      <c r="B80" s="130" t="s">
        <v>377</v>
      </c>
      <c r="C80" s="130" t="s">
        <v>96</v>
      </c>
      <c r="D80" s="109">
        <v>384</v>
      </c>
      <c r="E80" s="109"/>
    </row>
    <row r="81" spans="1:5" ht="16.5" customHeight="1">
      <c r="A81" s="296">
        <v>44417</v>
      </c>
      <c r="B81" s="130" t="s">
        <v>387</v>
      </c>
      <c r="C81" s="130" t="s">
        <v>96</v>
      </c>
      <c r="D81" s="171"/>
      <c r="E81" s="170">
        <v>24</v>
      </c>
    </row>
    <row r="82" spans="1:5" ht="16.5" customHeight="1">
      <c r="A82" s="296">
        <v>44426</v>
      </c>
      <c r="B82" s="131" t="s">
        <v>388</v>
      </c>
      <c r="C82" s="131" t="s">
        <v>96</v>
      </c>
      <c r="D82" s="171"/>
      <c r="E82" s="170">
        <v>36</v>
      </c>
    </row>
    <row r="83" spans="1:5" ht="16.5" customHeight="1">
      <c r="A83" s="296">
        <v>44433</v>
      </c>
      <c r="B83" s="131" t="s">
        <v>409</v>
      </c>
      <c r="C83" s="131" t="s">
        <v>96</v>
      </c>
      <c r="D83" s="171">
        <v>36</v>
      </c>
      <c r="E83" s="170"/>
    </row>
    <row r="84" spans="1:5" ht="16.5" customHeight="1">
      <c r="A84" s="296">
        <v>44433</v>
      </c>
      <c r="B84" s="131" t="s">
        <v>410</v>
      </c>
      <c r="C84" s="131" t="s">
        <v>96</v>
      </c>
      <c r="D84" s="171">
        <v>24</v>
      </c>
      <c r="E84" s="170"/>
    </row>
    <row r="85" spans="1:5" ht="16.5" customHeight="1">
      <c r="A85" s="296">
        <v>44449</v>
      </c>
      <c r="B85" s="130" t="s">
        <v>441</v>
      </c>
      <c r="C85" s="131" t="s">
        <v>96</v>
      </c>
      <c r="D85" s="171">
        <v>180</v>
      </c>
      <c r="E85" s="170"/>
    </row>
    <row r="86" spans="1:5" ht="16.5" customHeight="1">
      <c r="A86" s="296">
        <v>44449</v>
      </c>
      <c r="B86" s="130" t="s">
        <v>442</v>
      </c>
      <c r="C86" s="131" t="s">
        <v>96</v>
      </c>
      <c r="D86" s="171"/>
      <c r="E86" s="109">
        <v>180</v>
      </c>
    </row>
    <row r="87" spans="1:5" ht="16.5" customHeight="1">
      <c r="A87" s="110"/>
      <c r="B87" s="130"/>
      <c r="C87" s="130"/>
      <c r="D87" s="171"/>
      <c r="E87" s="170"/>
    </row>
    <row r="88" spans="1:5" ht="16.5" customHeight="1">
      <c r="A88" s="379" t="s">
        <v>177</v>
      </c>
      <c r="B88" s="384"/>
      <c r="C88" s="385"/>
      <c r="D88" s="119">
        <f>SUM(D89:D100)</f>
        <v>2710.3199999999997</v>
      </c>
      <c r="E88" s="119">
        <f>SUM(E89:E100)</f>
        <v>3745.0499999999997</v>
      </c>
    </row>
    <row r="89" spans="1:5" ht="16.5" customHeight="1">
      <c r="A89" s="120">
        <v>44105</v>
      </c>
      <c r="B89" s="130" t="s">
        <v>220</v>
      </c>
      <c r="C89" s="130" t="s">
        <v>123</v>
      </c>
      <c r="D89" s="5">
        <v>1174</v>
      </c>
      <c r="E89" s="191"/>
    </row>
    <row r="90" spans="1:5" ht="16.5" customHeight="1">
      <c r="A90" s="168">
        <v>44105</v>
      </c>
      <c r="B90" s="130" t="s">
        <v>221</v>
      </c>
      <c r="C90" s="130" t="s">
        <v>123</v>
      </c>
      <c r="D90" s="112">
        <v>1536.32</v>
      </c>
      <c r="E90" s="112"/>
    </row>
    <row r="91" spans="1:5" ht="16.5" customHeight="1">
      <c r="A91" s="80">
        <v>44113</v>
      </c>
      <c r="B91" s="1" t="s">
        <v>196</v>
      </c>
      <c r="C91" s="130" t="s">
        <v>182</v>
      </c>
      <c r="D91" s="112"/>
      <c r="E91" s="109">
        <v>3664.37</v>
      </c>
    </row>
    <row r="92" spans="1:5" ht="16.5" customHeight="1">
      <c r="A92" s="110">
        <v>44119</v>
      </c>
      <c r="B92" s="130" t="s">
        <v>199</v>
      </c>
      <c r="C92" s="130" t="s">
        <v>198</v>
      </c>
      <c r="D92" s="112"/>
      <c r="E92" s="112">
        <v>80.68</v>
      </c>
    </row>
    <row r="93" spans="1:5" ht="16.5" customHeight="1">
      <c r="A93" s="110"/>
      <c r="B93" s="130"/>
      <c r="C93" s="130"/>
      <c r="D93" s="112"/>
      <c r="E93" s="112"/>
    </row>
    <row r="94" spans="1:5" ht="16.5" customHeight="1">
      <c r="A94" s="110"/>
      <c r="B94" s="130"/>
      <c r="C94" s="130"/>
      <c r="D94" s="112"/>
      <c r="E94" s="109"/>
    </row>
    <row r="95" spans="1:5" ht="16.5" customHeight="1">
      <c r="A95" s="110"/>
      <c r="B95" s="130"/>
      <c r="C95" s="130"/>
      <c r="D95" s="112"/>
      <c r="E95" s="109"/>
    </row>
    <row r="96" spans="1:5" ht="16.5" customHeight="1">
      <c r="A96" s="110"/>
      <c r="B96" s="130"/>
      <c r="C96" s="130"/>
      <c r="D96" s="112"/>
      <c r="E96" s="109"/>
    </row>
    <row r="97" spans="1:5" ht="16.5" customHeight="1">
      <c r="A97" s="110"/>
      <c r="B97" s="130"/>
      <c r="C97" s="130"/>
      <c r="D97" s="112"/>
      <c r="E97" s="109"/>
    </row>
    <row r="98" spans="1:5" ht="16.5" customHeight="1">
      <c r="A98" s="110"/>
      <c r="B98" s="130"/>
      <c r="C98" s="130"/>
      <c r="D98" s="112"/>
      <c r="E98" s="109"/>
    </row>
    <row r="99" spans="1:5" ht="16.5" customHeight="1">
      <c r="A99" s="110"/>
      <c r="B99" s="130"/>
      <c r="C99" s="130"/>
      <c r="D99" s="112"/>
      <c r="E99" s="109"/>
    </row>
    <row r="100" spans="1:5" ht="16.5" customHeight="1">
      <c r="A100" s="110"/>
      <c r="B100" s="130"/>
      <c r="C100" s="130"/>
      <c r="D100" s="112"/>
      <c r="E100" s="109"/>
    </row>
    <row r="101" spans="1:5" ht="16.5" customHeight="1">
      <c r="A101" s="379" t="s">
        <v>144</v>
      </c>
      <c r="B101" s="384"/>
      <c r="C101" s="385"/>
      <c r="D101" s="119">
        <f>SUM(D102)</f>
        <v>4339.85</v>
      </c>
      <c r="E101" s="119">
        <f>SUM(E102)</f>
        <v>0</v>
      </c>
    </row>
    <row r="102" spans="1:5" ht="16.5" customHeight="1">
      <c r="A102" s="113">
        <v>44120</v>
      </c>
      <c r="B102" s="130" t="s">
        <v>203</v>
      </c>
      <c r="C102" s="130" t="s">
        <v>96</v>
      </c>
      <c r="D102" s="122">
        <v>4339.85</v>
      </c>
      <c r="E102" s="122"/>
    </row>
    <row r="103" spans="1:5" ht="16.5" customHeight="1">
      <c r="A103" s="379" t="s">
        <v>145</v>
      </c>
      <c r="B103" s="384"/>
      <c r="C103" s="385"/>
      <c r="D103" s="119">
        <f>SUM(D104:D105)</f>
        <v>556</v>
      </c>
      <c r="E103" s="119">
        <f>SUM(E104:E105)</f>
        <v>556</v>
      </c>
    </row>
    <row r="104" spans="1:5" ht="16.5" customHeight="1">
      <c r="A104" s="120">
        <v>44181</v>
      </c>
      <c r="B104" s="130" t="s">
        <v>432</v>
      </c>
      <c r="C104" s="130" t="s">
        <v>96</v>
      </c>
      <c r="D104" s="122"/>
      <c r="E104" s="122">
        <v>556</v>
      </c>
    </row>
    <row r="105" spans="1:5" ht="12">
      <c r="A105" s="120">
        <v>44182</v>
      </c>
      <c r="B105" s="130" t="s">
        <v>279</v>
      </c>
      <c r="C105" s="130" t="s">
        <v>96</v>
      </c>
      <c r="D105" s="122">
        <v>556</v>
      </c>
      <c r="E105" s="122"/>
    </row>
    <row r="106" spans="1:5" ht="12.75">
      <c r="A106" s="379" t="s">
        <v>146</v>
      </c>
      <c r="B106" s="384"/>
      <c r="C106" s="385"/>
      <c r="D106" s="119">
        <f>SUM(D107)</f>
        <v>2630.24</v>
      </c>
      <c r="E106" s="119">
        <f>SUM(E107)</f>
        <v>0</v>
      </c>
    </row>
    <row r="107" spans="1:5" ht="12">
      <c r="A107" s="113">
        <v>44120</v>
      </c>
      <c r="B107" s="130" t="s">
        <v>204</v>
      </c>
      <c r="C107" s="130" t="s">
        <v>96</v>
      </c>
      <c r="D107" s="122">
        <v>2630.24</v>
      </c>
      <c r="E107" s="109"/>
    </row>
    <row r="108" spans="1:5" ht="12.75">
      <c r="A108" s="379" t="s">
        <v>147</v>
      </c>
      <c r="B108" s="384"/>
      <c r="C108" s="385"/>
      <c r="D108" s="119">
        <f>SUM(D109:D110)</f>
        <v>372.5</v>
      </c>
      <c r="E108" s="119">
        <f>SUM(E109:E110)</f>
        <v>372.5</v>
      </c>
    </row>
    <row r="109" spans="1:5" ht="12">
      <c r="A109" s="110">
        <v>44181</v>
      </c>
      <c r="B109" s="130" t="s">
        <v>433</v>
      </c>
      <c r="C109" s="130" t="s">
        <v>96</v>
      </c>
      <c r="D109" s="112"/>
      <c r="E109" s="112">
        <v>372.5</v>
      </c>
    </row>
    <row r="110" spans="1:5" ht="12">
      <c r="A110" s="110">
        <v>44182</v>
      </c>
      <c r="B110" s="130" t="s">
        <v>280</v>
      </c>
      <c r="C110" s="130" t="s">
        <v>96</v>
      </c>
      <c r="D110" s="112">
        <v>372.5</v>
      </c>
      <c r="E110" s="112"/>
    </row>
    <row r="111" spans="1:5" ht="12.75">
      <c r="A111" s="370" t="s">
        <v>68</v>
      </c>
      <c r="B111" s="388"/>
      <c r="C111" s="126"/>
      <c r="D111" s="127">
        <f>SUM(D108+D106+D103+D101+D88+D64+D6)</f>
        <v>81764.46</v>
      </c>
      <c r="E111" s="127">
        <f>SUM(E108+E106+E103+E101+E88+E64+E6)</f>
        <v>114310.95000000001</v>
      </c>
    </row>
    <row r="112" spans="1:5" ht="15">
      <c r="A112" s="374" t="s">
        <v>69</v>
      </c>
      <c r="B112" s="375"/>
      <c r="C112" s="128"/>
      <c r="D112" s="372">
        <f>SUM(E111-D111)</f>
        <v>32546.490000000005</v>
      </c>
      <c r="E112" s="373"/>
    </row>
  </sheetData>
  <sheetProtection/>
  <mergeCells count="11">
    <mergeCell ref="A3:E3"/>
    <mergeCell ref="A111:B111"/>
    <mergeCell ref="A112:B112"/>
    <mergeCell ref="D112:E112"/>
    <mergeCell ref="A6:C6"/>
    <mergeCell ref="A64:C64"/>
    <mergeCell ref="A101:C101"/>
    <mergeCell ref="A103:C103"/>
    <mergeCell ref="A106:C106"/>
    <mergeCell ref="A88:C88"/>
    <mergeCell ref="A108:C108"/>
  </mergeCells>
  <printOptions/>
  <pageMargins left="0.787401575" right="0.787401575" top="0.984251969" bottom="0.984251969" header="0.4921259845" footer="0.4921259845"/>
  <pageSetup horizontalDpi="300" verticalDpi="300" orientation="portrait" paperSize="9" scale="84" r:id="rId1"/>
  <rowBreaks count="2" manualBreakCount="2">
    <brk id="49" max="4" man="1"/>
    <brk id="8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F10"/>
  <sheetViews>
    <sheetView view="pageBreakPreview" zoomScaleSheetLayoutView="100" zoomScalePageLayoutView="0" workbookViewId="0" topLeftCell="A1">
      <selection activeCell="A6" sqref="A6:E7"/>
    </sheetView>
  </sheetViews>
  <sheetFormatPr defaultColWidth="11.421875" defaultRowHeight="12.75"/>
  <cols>
    <col min="1" max="1" width="11.00390625" style="0" customWidth="1"/>
    <col min="2" max="2" width="44.421875" style="0" customWidth="1"/>
    <col min="3" max="3" width="15.57421875" style="0" bestFit="1" customWidth="1"/>
    <col min="4" max="5" width="9.57421875" style="0" bestFit="1" customWidth="1"/>
    <col min="6" max="6" width="2.00390625" style="0" customWidth="1"/>
  </cols>
  <sheetData>
    <row r="2" ht="7.5" customHeight="1"/>
    <row r="3" spans="1:5" ht="31.5" customHeight="1">
      <c r="A3" s="368" t="s">
        <v>57</v>
      </c>
      <c r="B3" s="369"/>
      <c r="C3" s="369"/>
      <c r="D3" s="369"/>
      <c r="E3" s="369"/>
    </row>
    <row r="4" ht="12.75" thickBot="1"/>
    <row r="5" spans="1:5" ht="16.5" customHeight="1" thickBot="1">
      <c r="A5" s="2" t="s">
        <v>0</v>
      </c>
      <c r="B5" s="2" t="s">
        <v>1</v>
      </c>
      <c r="C5" s="2" t="s">
        <v>55</v>
      </c>
      <c r="D5" s="3" t="s">
        <v>3</v>
      </c>
      <c r="E5" s="3" t="s">
        <v>2</v>
      </c>
    </row>
    <row r="6" spans="1:6" ht="16.5" customHeight="1">
      <c r="A6" s="270"/>
      <c r="B6" s="271"/>
      <c r="C6" s="271"/>
      <c r="D6" s="5"/>
      <c r="E6" s="5"/>
      <c r="F6" s="272"/>
    </row>
    <row r="7" spans="1:6" ht="16.5" customHeight="1">
      <c r="A7" s="271"/>
      <c r="B7" s="271"/>
      <c r="C7" s="271"/>
      <c r="D7" s="5"/>
      <c r="E7" s="5"/>
      <c r="F7" s="272"/>
    </row>
    <row r="8" spans="1:6" ht="16.5" customHeight="1">
      <c r="A8" s="273"/>
      <c r="B8" s="130"/>
      <c r="C8" s="130"/>
      <c r="D8" s="5"/>
      <c r="E8" s="5"/>
      <c r="F8" s="272"/>
    </row>
    <row r="9" spans="1:5" ht="16.5" customHeight="1">
      <c r="A9" s="370" t="s">
        <v>68</v>
      </c>
      <c r="B9" s="371"/>
      <c r="C9" s="7"/>
      <c r="D9" s="6">
        <f>SUM(D6:D8)</f>
        <v>0</v>
      </c>
      <c r="E9" s="6">
        <f>SUM(E6:E8)</f>
        <v>0</v>
      </c>
    </row>
    <row r="10" spans="1:5" ht="16.5" customHeight="1">
      <c r="A10" s="374" t="s">
        <v>70</v>
      </c>
      <c r="B10" s="375"/>
      <c r="C10" s="8"/>
      <c r="D10" s="372">
        <f>SUM(E9-D9)</f>
        <v>0</v>
      </c>
      <c r="E10" s="373"/>
    </row>
  </sheetData>
  <sheetProtection/>
  <mergeCells count="4">
    <mergeCell ref="A3:E3"/>
    <mergeCell ref="A9:B9"/>
    <mergeCell ref="A10:B10"/>
    <mergeCell ref="D10:E10"/>
  </mergeCells>
  <printOptions/>
  <pageMargins left="0.787401575" right="0.787401575" top="0.984251969" bottom="0.984251969" header="0.4921259845" footer="0.4921259845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28"/>
  <sheetViews>
    <sheetView view="pageBreakPreview" zoomScaleSheetLayoutView="100" zoomScalePageLayoutView="0" workbookViewId="0" topLeftCell="B4">
      <selection activeCell="J12" sqref="J12"/>
    </sheetView>
  </sheetViews>
  <sheetFormatPr defaultColWidth="10.57421875" defaultRowHeight="12.75"/>
  <cols>
    <col min="1" max="1" width="11.00390625" style="89" customWidth="1"/>
    <col min="2" max="2" width="44.421875" style="89" customWidth="1"/>
    <col min="3" max="3" width="15.57421875" style="89" bestFit="1" customWidth="1"/>
    <col min="4" max="5" width="9.57421875" style="89" bestFit="1" customWidth="1"/>
    <col min="6" max="6" width="2.00390625" style="89" customWidth="1"/>
    <col min="7" max="16384" width="10.57421875" style="89" customWidth="1"/>
  </cols>
  <sheetData>
    <row r="2" ht="7.5" customHeight="1"/>
    <row r="3" spans="1:5" ht="31.5" customHeight="1">
      <c r="A3" s="391" t="s">
        <v>52</v>
      </c>
      <c r="B3" s="392"/>
      <c r="C3" s="392"/>
      <c r="D3" s="392"/>
      <c r="E3" s="392"/>
    </row>
    <row r="4" ht="12.75" thickBot="1"/>
    <row r="5" spans="1:5" ht="16.5" customHeight="1" thickBot="1">
      <c r="A5" s="90" t="s">
        <v>0</v>
      </c>
      <c r="B5" s="90" t="s">
        <v>1</v>
      </c>
      <c r="C5" s="90" t="s">
        <v>55</v>
      </c>
      <c r="D5" s="91" t="s">
        <v>3</v>
      </c>
      <c r="E5" s="91" t="s">
        <v>2</v>
      </c>
    </row>
    <row r="6" spans="1:5" ht="16.5" customHeight="1">
      <c r="A6" s="376" t="s">
        <v>148</v>
      </c>
      <c r="B6" s="394"/>
      <c r="C6" s="395"/>
      <c r="D6" s="92">
        <f>SUM(D7:D8)</f>
        <v>0</v>
      </c>
      <c r="E6" s="92">
        <f>SUM(E7:E8)</f>
        <v>0</v>
      </c>
    </row>
    <row r="7" spans="1:5" ht="16.5" customHeight="1">
      <c r="A7" s="110"/>
      <c r="B7" s="130"/>
      <c r="C7" s="130"/>
      <c r="D7" s="112"/>
      <c r="E7" s="112"/>
    </row>
    <row r="8" spans="1:5" ht="12">
      <c r="A8" s="111"/>
      <c r="B8" s="130"/>
      <c r="C8" s="130"/>
      <c r="D8" s="112"/>
      <c r="E8" s="109"/>
    </row>
    <row r="9" spans="1:5" ht="16.5" customHeight="1">
      <c r="A9" s="379" t="s">
        <v>149</v>
      </c>
      <c r="B9" s="389"/>
      <c r="C9" s="390"/>
      <c r="D9" s="92">
        <f>SUM(D10:D11)</f>
        <v>3968.35</v>
      </c>
      <c r="E9" s="92">
        <f>SUM(E10:E10)</f>
        <v>0</v>
      </c>
    </row>
    <row r="10" spans="1:5" ht="16.5" customHeight="1">
      <c r="A10" s="110">
        <v>44146</v>
      </c>
      <c r="B10" s="130" t="s">
        <v>231</v>
      </c>
      <c r="C10" s="130" t="s">
        <v>96</v>
      </c>
      <c r="D10" s="112">
        <v>2000</v>
      </c>
      <c r="E10" s="109"/>
    </row>
    <row r="11" spans="1:5" ht="16.5" customHeight="1">
      <c r="A11" s="123">
        <v>44319</v>
      </c>
      <c r="B11" s="130" t="s">
        <v>338</v>
      </c>
      <c r="C11" s="130" t="s">
        <v>96</v>
      </c>
      <c r="D11" s="122">
        <v>1968.35</v>
      </c>
      <c r="E11" s="171"/>
    </row>
    <row r="12" spans="1:5" ht="16.5" customHeight="1">
      <c r="A12" s="379" t="s">
        <v>150</v>
      </c>
      <c r="B12" s="389"/>
      <c r="C12" s="390"/>
      <c r="D12" s="92">
        <f>SUM(D13:D13)</f>
        <v>0</v>
      </c>
      <c r="E12" s="92">
        <f>SUM(E13:E13)</f>
        <v>0</v>
      </c>
    </row>
    <row r="13" spans="1:5" ht="16.5" customHeight="1">
      <c r="A13" s="93"/>
      <c r="B13" s="94"/>
      <c r="C13" s="94"/>
      <c r="D13" s="95"/>
      <c r="E13" s="95"/>
    </row>
    <row r="14" spans="1:5" ht="16.5" customHeight="1">
      <c r="A14" s="379" t="s">
        <v>151</v>
      </c>
      <c r="B14" s="389"/>
      <c r="C14" s="390"/>
      <c r="D14" s="92">
        <f>SUM(D15:D15)</f>
        <v>2500</v>
      </c>
      <c r="E14" s="92">
        <f>SUM(E15:E15)</f>
        <v>0</v>
      </c>
    </row>
    <row r="15" spans="1:5" ht="16.5" customHeight="1">
      <c r="A15" s="96">
        <v>44448</v>
      </c>
      <c r="B15" s="130" t="s">
        <v>415</v>
      </c>
      <c r="C15" s="130" t="s">
        <v>96</v>
      </c>
      <c r="D15" s="95">
        <v>2500</v>
      </c>
      <c r="E15" s="95"/>
    </row>
    <row r="16" spans="1:5" ht="16.5" customHeight="1">
      <c r="A16" s="379" t="s">
        <v>152</v>
      </c>
      <c r="B16" s="389"/>
      <c r="C16" s="390"/>
      <c r="D16" s="92">
        <f>SUM(D17:D17)</f>
        <v>0</v>
      </c>
      <c r="E16" s="92">
        <f>SUM(E17:E17)</f>
        <v>0</v>
      </c>
    </row>
    <row r="17" spans="1:5" ht="16.5" customHeight="1">
      <c r="A17" s="85"/>
      <c r="B17" s="130"/>
      <c r="C17" s="130"/>
      <c r="D17" s="109"/>
      <c r="E17" s="109"/>
    </row>
    <row r="18" spans="1:5" ht="16.5" customHeight="1">
      <c r="A18" s="379" t="s">
        <v>153</v>
      </c>
      <c r="B18" s="389"/>
      <c r="C18" s="390"/>
      <c r="D18" s="92">
        <f>SUM(D19:D19)</f>
        <v>0</v>
      </c>
      <c r="E18" s="92">
        <f>SUM(E19:E19)</f>
        <v>0</v>
      </c>
    </row>
    <row r="19" spans="1:5" ht="16.5" customHeight="1">
      <c r="A19" s="96"/>
      <c r="B19" s="94"/>
      <c r="C19" s="94"/>
      <c r="D19" s="95"/>
      <c r="E19" s="95"/>
    </row>
    <row r="20" spans="1:5" ht="16.5" customHeight="1">
      <c r="A20" s="379" t="s">
        <v>154</v>
      </c>
      <c r="B20" s="389"/>
      <c r="C20" s="390"/>
      <c r="D20" s="92">
        <f>SUM(D21:D24)</f>
        <v>3150</v>
      </c>
      <c r="E20" s="92">
        <f>SUM(E21:E24)</f>
        <v>7500</v>
      </c>
    </row>
    <row r="21" spans="1:5" ht="16.5" customHeight="1">
      <c r="A21" s="120">
        <v>44093</v>
      </c>
      <c r="B21" s="130" t="s">
        <v>35</v>
      </c>
      <c r="C21" s="130" t="s">
        <v>96</v>
      </c>
      <c r="D21" s="122">
        <v>0</v>
      </c>
      <c r="E21" s="122">
        <v>1250</v>
      </c>
    </row>
    <row r="22" spans="1:5" ht="16.5" customHeight="1">
      <c r="A22" s="286">
        <v>44116</v>
      </c>
      <c r="B22" s="130" t="s">
        <v>35</v>
      </c>
      <c r="C22" s="130" t="s">
        <v>96</v>
      </c>
      <c r="D22" s="122">
        <v>0</v>
      </c>
      <c r="E22" s="122">
        <v>5000</v>
      </c>
    </row>
    <row r="23" spans="1:5" ht="16.5" customHeight="1">
      <c r="A23" s="286">
        <v>44146</v>
      </c>
      <c r="B23" s="130" t="s">
        <v>230</v>
      </c>
      <c r="C23" s="130" t="s">
        <v>96</v>
      </c>
      <c r="D23" s="122">
        <v>3150</v>
      </c>
      <c r="E23" s="122">
        <v>0</v>
      </c>
    </row>
    <row r="24" spans="1:5" ht="16.5" customHeight="1">
      <c r="A24" s="110">
        <v>44155</v>
      </c>
      <c r="B24" s="130" t="s">
        <v>35</v>
      </c>
      <c r="C24" s="130" t="s">
        <v>96</v>
      </c>
      <c r="D24" s="109"/>
      <c r="E24" s="122">
        <v>1250</v>
      </c>
    </row>
    <row r="25" spans="1:5" ht="16.5" customHeight="1">
      <c r="A25" s="379" t="s">
        <v>155</v>
      </c>
      <c r="B25" s="389"/>
      <c r="C25" s="390"/>
      <c r="D25" s="92">
        <f>SUM(D26)</f>
        <v>0</v>
      </c>
      <c r="E25" s="92">
        <f>SUM(E26)</f>
        <v>0</v>
      </c>
    </row>
    <row r="26" spans="1:5" ht="16.5" customHeight="1">
      <c r="A26" s="96"/>
      <c r="B26" s="94"/>
      <c r="C26" s="94"/>
      <c r="D26" s="95">
        <v>0</v>
      </c>
      <c r="E26" s="95">
        <v>0</v>
      </c>
    </row>
    <row r="27" spans="1:5" ht="16.5" customHeight="1">
      <c r="A27" s="370" t="s">
        <v>68</v>
      </c>
      <c r="B27" s="393"/>
      <c r="C27" s="97"/>
      <c r="D27" s="98">
        <f>SUM(D25+D20+D16+D14+D12+D9+D6)</f>
        <v>9618.35</v>
      </c>
      <c r="E27" s="98">
        <f>SUM(E6+E9+E12+E14+E16+E20+E25)</f>
        <v>7500</v>
      </c>
    </row>
    <row r="28" spans="1:5" ht="16.5" customHeight="1">
      <c r="A28" s="374" t="s">
        <v>72</v>
      </c>
      <c r="B28" s="375"/>
      <c r="C28" s="99"/>
      <c r="D28" s="372">
        <f>SUM(E27-D27)</f>
        <v>-2118.3500000000004</v>
      </c>
      <c r="E28" s="373"/>
    </row>
  </sheetData>
  <sheetProtection/>
  <mergeCells count="12">
    <mergeCell ref="A27:B27"/>
    <mergeCell ref="A28:B28"/>
    <mergeCell ref="D28:E28"/>
    <mergeCell ref="A6:C6"/>
    <mergeCell ref="A9:C9"/>
    <mergeCell ref="A12:C12"/>
    <mergeCell ref="A14:C14"/>
    <mergeCell ref="A20:C20"/>
    <mergeCell ref="A16:C16"/>
    <mergeCell ref="A18:C18"/>
    <mergeCell ref="A25:C25"/>
    <mergeCell ref="A3:E3"/>
  </mergeCells>
  <printOptions/>
  <pageMargins left="0.787401575" right="0.787401575" top="0.984251969" bottom="0.984251969" header="0.4921259845" footer="0.4921259845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29"/>
  <sheetViews>
    <sheetView view="pageBreakPreview" zoomScale="90" zoomScaleSheetLayoutView="90" zoomScalePageLayoutView="0" workbookViewId="0" topLeftCell="A1">
      <selection activeCell="B21" sqref="B21"/>
    </sheetView>
  </sheetViews>
  <sheetFormatPr defaultColWidth="11.421875" defaultRowHeight="12.75"/>
  <cols>
    <col min="1" max="1" width="11.00390625" style="0" customWidth="1"/>
    <col min="2" max="2" width="45.421875" style="0" customWidth="1"/>
    <col min="3" max="3" width="15.57421875" style="0" bestFit="1" customWidth="1"/>
    <col min="4" max="5" width="10.57421875" style="0" bestFit="1" customWidth="1"/>
    <col min="6" max="6" width="2.00390625" style="0" customWidth="1"/>
  </cols>
  <sheetData>
    <row r="2" ht="7.5" customHeight="1"/>
    <row r="3" spans="1:5" ht="31.5" customHeight="1">
      <c r="A3" s="368" t="s">
        <v>74</v>
      </c>
      <c r="B3" s="369"/>
      <c r="C3" s="369"/>
      <c r="D3" s="369"/>
      <c r="E3" s="369"/>
    </row>
    <row r="4" ht="12.75" thickBot="1"/>
    <row r="5" spans="1:5" ht="16.5" customHeight="1" thickBot="1">
      <c r="A5" s="2" t="s">
        <v>0</v>
      </c>
      <c r="B5" s="2" t="s">
        <v>1</v>
      </c>
      <c r="C5" s="2" t="s">
        <v>55</v>
      </c>
      <c r="D5" s="3" t="s">
        <v>3</v>
      </c>
      <c r="E5" s="3" t="s">
        <v>2</v>
      </c>
    </row>
    <row r="6" spans="1:5" ht="16.5" customHeight="1">
      <c r="A6" s="110">
        <v>44090</v>
      </c>
      <c r="B6" s="259" t="s">
        <v>178</v>
      </c>
      <c r="C6" s="168" t="s">
        <v>96</v>
      </c>
      <c r="D6" s="122">
        <v>73.35</v>
      </c>
      <c r="E6" s="171"/>
    </row>
    <row r="7" spans="1:5" ht="16.5" customHeight="1">
      <c r="A7" s="120">
        <v>44090</v>
      </c>
      <c r="B7" s="130" t="s">
        <v>179</v>
      </c>
      <c r="C7" s="130" t="s">
        <v>96</v>
      </c>
      <c r="D7" s="5">
        <v>127.9</v>
      </c>
      <c r="E7" s="244"/>
    </row>
    <row r="8" spans="1:5" ht="16.5" customHeight="1">
      <c r="A8" s="110">
        <v>44090</v>
      </c>
      <c r="B8" s="259" t="s">
        <v>180</v>
      </c>
      <c r="C8" s="130" t="s">
        <v>96</v>
      </c>
      <c r="D8" s="122">
        <v>24</v>
      </c>
      <c r="E8" s="244"/>
    </row>
    <row r="9" spans="1:5" ht="16.5" customHeight="1">
      <c r="A9" s="120">
        <v>44090</v>
      </c>
      <c r="B9" s="130" t="s">
        <v>181</v>
      </c>
      <c r="C9" s="130" t="s">
        <v>96</v>
      </c>
      <c r="D9" s="122">
        <v>495</v>
      </c>
      <c r="E9" s="244"/>
    </row>
    <row r="10" spans="1:5" ht="16.5" customHeight="1">
      <c r="A10" s="113">
        <v>44167</v>
      </c>
      <c r="B10" s="130" t="s">
        <v>417</v>
      </c>
      <c r="C10" s="130" t="s">
        <v>96</v>
      </c>
      <c r="D10" s="109"/>
      <c r="E10" s="82">
        <v>1653.54</v>
      </c>
    </row>
    <row r="11" spans="1:5" ht="16.5" customHeight="1">
      <c r="A11" s="241">
        <v>44173</v>
      </c>
      <c r="B11" s="242" t="s">
        <v>259</v>
      </c>
      <c r="C11" s="242" t="s">
        <v>96</v>
      </c>
      <c r="D11" s="244">
        <v>49.35</v>
      </c>
      <c r="E11" s="244"/>
    </row>
    <row r="12" spans="1:5" ht="16.5" customHeight="1">
      <c r="A12" s="241">
        <v>44328</v>
      </c>
      <c r="B12" s="242" t="s">
        <v>341</v>
      </c>
      <c r="C12" s="242" t="s">
        <v>96</v>
      </c>
      <c r="D12" s="244">
        <v>3132</v>
      </c>
      <c r="E12" s="244"/>
    </row>
    <row r="13" spans="1:5" ht="16.5" customHeight="1">
      <c r="A13" s="241">
        <v>44347</v>
      </c>
      <c r="B13" s="242" t="s">
        <v>349</v>
      </c>
      <c r="C13" s="242" t="s">
        <v>96</v>
      </c>
      <c r="D13" s="244">
        <v>101.8</v>
      </c>
      <c r="E13" s="244"/>
    </row>
    <row r="14" spans="1:5" ht="16.5" customHeight="1">
      <c r="A14" s="257" t="s">
        <v>404</v>
      </c>
      <c r="B14" s="242" t="s">
        <v>403</v>
      </c>
      <c r="C14" s="242" t="s">
        <v>96</v>
      </c>
      <c r="D14" s="244">
        <v>13.04</v>
      </c>
      <c r="E14" s="244"/>
    </row>
    <row r="15" spans="1:5" ht="16.5" customHeight="1">
      <c r="A15" s="241">
        <v>44431</v>
      </c>
      <c r="B15" s="242" t="s">
        <v>405</v>
      </c>
      <c r="C15" s="242" t="s">
        <v>96</v>
      </c>
      <c r="D15" s="244">
        <v>103.45</v>
      </c>
      <c r="E15" s="244"/>
    </row>
    <row r="16" spans="1:5" ht="16.5" customHeight="1">
      <c r="A16" s="247">
        <v>44431</v>
      </c>
      <c r="B16" s="242" t="s">
        <v>406</v>
      </c>
      <c r="C16" s="242" t="s">
        <v>96</v>
      </c>
      <c r="D16" s="248">
        <v>36.84</v>
      </c>
      <c r="E16" s="248"/>
    </row>
    <row r="17" spans="1:5" ht="16.5" customHeight="1">
      <c r="A17" s="114">
        <v>44431</v>
      </c>
      <c r="B17" s="131" t="s">
        <v>416</v>
      </c>
      <c r="C17" s="131" t="s">
        <v>123</v>
      </c>
      <c r="D17" s="171"/>
      <c r="E17" s="170">
        <v>6890</v>
      </c>
    </row>
    <row r="18" spans="1:5" ht="16.5" customHeight="1">
      <c r="A18" s="241"/>
      <c r="B18" s="242"/>
      <c r="C18" s="242"/>
      <c r="D18" s="244"/>
      <c r="E18" s="244"/>
    </row>
    <row r="19" spans="1:5" ht="16.5" customHeight="1">
      <c r="A19" s="247"/>
      <c r="B19" s="242"/>
      <c r="C19" s="242"/>
      <c r="D19" s="244"/>
      <c r="E19" s="248"/>
    </row>
    <row r="20" spans="1:5" ht="16.5" customHeight="1">
      <c r="A20" s="241"/>
      <c r="B20" s="242"/>
      <c r="C20" s="242"/>
      <c r="D20" s="244"/>
      <c r="E20" s="244"/>
    </row>
    <row r="21" spans="1:5" ht="16.5" customHeight="1">
      <c r="A21" s="241"/>
      <c r="B21" s="242"/>
      <c r="C21" s="242"/>
      <c r="D21" s="243"/>
      <c r="E21" s="244"/>
    </row>
    <row r="22" spans="1:5" ht="16.5" customHeight="1">
      <c r="A22" s="241"/>
      <c r="B22" s="242"/>
      <c r="C22" s="242"/>
      <c r="D22" s="248"/>
      <c r="E22" s="249"/>
    </row>
    <row r="23" spans="1:5" ht="16.5" customHeight="1">
      <c r="A23" s="250"/>
      <c r="B23" s="242"/>
      <c r="C23" s="242"/>
      <c r="D23" s="251"/>
      <c r="E23" s="244"/>
    </row>
    <row r="24" spans="1:5" ht="16.5" customHeight="1">
      <c r="A24" s="250"/>
      <c r="B24" s="242"/>
      <c r="C24" s="242"/>
      <c r="D24" s="251"/>
      <c r="E24" s="244"/>
    </row>
    <row r="25" spans="1:5" ht="16.5" customHeight="1">
      <c r="A25" s="241"/>
      <c r="B25" s="242"/>
      <c r="C25" s="242"/>
      <c r="D25" s="243"/>
      <c r="E25" s="244"/>
    </row>
    <row r="26" spans="1:5" ht="16.5" customHeight="1">
      <c r="A26" s="241"/>
      <c r="B26" s="242"/>
      <c r="C26" s="242"/>
      <c r="D26" s="243"/>
      <c r="E26" s="244"/>
    </row>
    <row r="27" spans="1:5" ht="16.5" customHeight="1">
      <c r="A27" s="241"/>
      <c r="B27" s="242"/>
      <c r="C27" s="245"/>
      <c r="D27" s="243"/>
      <c r="E27" s="244"/>
    </row>
    <row r="28" spans="1:5" ht="16.5" customHeight="1">
      <c r="A28" s="370" t="s">
        <v>68</v>
      </c>
      <c r="B28" s="371"/>
      <c r="C28" s="7"/>
      <c r="D28" s="6">
        <f>SUM(D6:D27)</f>
        <v>4156.7300000000005</v>
      </c>
      <c r="E28" s="6">
        <f>SUM(E6:E27)</f>
        <v>8543.54</v>
      </c>
    </row>
    <row r="29" spans="1:5" ht="16.5" customHeight="1">
      <c r="A29" s="374" t="s">
        <v>73</v>
      </c>
      <c r="B29" s="375"/>
      <c r="C29" s="8"/>
      <c r="D29" s="372">
        <f>SUM(E28-D28)</f>
        <v>4386.81</v>
      </c>
      <c r="E29" s="373"/>
    </row>
  </sheetData>
  <sheetProtection/>
  <mergeCells count="4">
    <mergeCell ref="A3:E3"/>
    <mergeCell ref="A28:B28"/>
    <mergeCell ref="A29:B29"/>
    <mergeCell ref="D29:E29"/>
  </mergeCells>
  <printOptions/>
  <pageMargins left="0.787401575" right="0.787401575" top="0.984251969" bottom="0.984251969" header="0.4921259845" footer="0.4921259845"/>
  <pageSetup horizontalDpi="300" verticalDpi="3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68"/>
  <sheetViews>
    <sheetView view="pageBreakPreview" zoomScale="110" zoomScaleSheetLayoutView="110" zoomScalePageLayoutView="0" workbookViewId="0" topLeftCell="A7">
      <selection activeCell="I24" sqref="I24"/>
    </sheetView>
  </sheetViews>
  <sheetFormatPr defaultColWidth="10.57421875" defaultRowHeight="12.75"/>
  <cols>
    <col min="1" max="1" width="10.421875" style="103" bestFit="1" customWidth="1"/>
    <col min="2" max="2" width="47.57421875" style="103" customWidth="1"/>
    <col min="3" max="3" width="18.57421875" style="103" bestFit="1" customWidth="1"/>
    <col min="4" max="5" width="10.57421875" style="104" bestFit="1" customWidth="1"/>
    <col min="6" max="6" width="17.57421875" style="104" bestFit="1" customWidth="1"/>
    <col min="7" max="7" width="4.57421875" style="103" customWidth="1"/>
    <col min="8" max="16384" width="10.57421875" style="103" customWidth="1"/>
  </cols>
  <sheetData>
    <row r="1" ht="8.25" customHeight="1"/>
    <row r="2" spans="1:6" ht="32.25" customHeight="1">
      <c r="A2" s="396" t="s">
        <v>120</v>
      </c>
      <c r="B2" s="397"/>
      <c r="C2" s="397"/>
      <c r="D2" s="397"/>
      <c r="E2" s="397"/>
      <c r="F2" s="397"/>
    </row>
    <row r="3" spans="2:3" ht="13.5" thickBot="1">
      <c r="B3" s="105"/>
      <c r="C3" s="105"/>
    </row>
    <row r="4" spans="1:6" s="108" customFormat="1" ht="18" customHeight="1" thickBot="1">
      <c r="A4" s="106" t="s">
        <v>4</v>
      </c>
      <c r="B4" s="106" t="s">
        <v>5</v>
      </c>
      <c r="C4" s="106" t="s">
        <v>59</v>
      </c>
      <c r="D4" s="107" t="s">
        <v>6</v>
      </c>
      <c r="E4" s="107" t="s">
        <v>7</v>
      </c>
      <c r="F4" s="107" t="s">
        <v>8</v>
      </c>
    </row>
    <row r="5" spans="1:6" ht="12">
      <c r="A5" s="398" t="s">
        <v>103</v>
      </c>
      <c r="B5" s="399"/>
      <c r="C5" s="399"/>
      <c r="D5" s="399"/>
      <c r="E5" s="400"/>
      <c r="F5" s="109">
        <v>0</v>
      </c>
    </row>
    <row r="6" spans="1:6" ht="12">
      <c r="A6" s="193">
        <v>43383</v>
      </c>
      <c r="B6" s="194" t="s">
        <v>421</v>
      </c>
      <c r="C6" s="194" t="s">
        <v>96</v>
      </c>
      <c r="D6" s="195">
        <v>0</v>
      </c>
      <c r="E6" s="195">
        <v>6890</v>
      </c>
      <c r="F6" s="173">
        <f>SUM(F5+E6-D6)</f>
        <v>6890</v>
      </c>
    </row>
    <row r="7" spans="1:6" ht="12">
      <c r="A7" s="252">
        <v>43410</v>
      </c>
      <c r="B7" s="172" t="s">
        <v>101</v>
      </c>
      <c r="C7" s="172" t="s">
        <v>96</v>
      </c>
      <c r="D7" s="195">
        <v>2594.86</v>
      </c>
      <c r="E7" s="253">
        <v>0</v>
      </c>
      <c r="F7" s="173">
        <f aca="true" t="shared" si="0" ref="F7:F54">SUM(F6+E7-D7)</f>
        <v>4295.139999999999</v>
      </c>
    </row>
    <row r="8" spans="1:6" ht="12">
      <c r="A8" s="252">
        <v>43420</v>
      </c>
      <c r="B8" s="172" t="s">
        <v>102</v>
      </c>
      <c r="C8" s="172" t="s">
        <v>96</v>
      </c>
      <c r="D8" s="253">
        <v>49</v>
      </c>
      <c r="E8" s="253">
        <v>0</v>
      </c>
      <c r="F8" s="173">
        <f t="shared" si="0"/>
        <v>4246.139999999999</v>
      </c>
    </row>
    <row r="9" spans="1:10" ht="12">
      <c r="A9" s="252">
        <v>43542</v>
      </c>
      <c r="B9" s="172" t="s">
        <v>104</v>
      </c>
      <c r="C9" s="172" t="s">
        <v>96</v>
      </c>
      <c r="D9" s="195">
        <v>117</v>
      </c>
      <c r="E9" s="253">
        <v>0</v>
      </c>
      <c r="F9" s="173">
        <f t="shared" si="0"/>
        <v>4129.139999999999</v>
      </c>
      <c r="H9" s="291" t="s">
        <v>423</v>
      </c>
      <c r="I9" s="401" t="s">
        <v>121</v>
      </c>
      <c r="J9" s="401"/>
    </row>
    <row r="10" spans="1:10" ht="12">
      <c r="A10" s="252">
        <v>43566</v>
      </c>
      <c r="B10" s="172" t="s">
        <v>105</v>
      </c>
      <c r="C10" s="172" t="s">
        <v>96</v>
      </c>
      <c r="D10" s="253">
        <v>102.9</v>
      </c>
      <c r="E10" s="253">
        <v>0</v>
      </c>
      <c r="F10" s="173">
        <f t="shared" si="0"/>
        <v>4026.2399999999993</v>
      </c>
      <c r="H10" s="292" t="s">
        <v>424</v>
      </c>
      <c r="I10" s="401" t="s">
        <v>122</v>
      </c>
      <c r="J10" s="401"/>
    </row>
    <row r="11" spans="1:10" ht="12">
      <c r="A11" s="252">
        <v>43567</v>
      </c>
      <c r="B11" s="172" t="s">
        <v>106</v>
      </c>
      <c r="C11" s="172" t="s">
        <v>96</v>
      </c>
      <c r="D11" s="253">
        <v>117.05</v>
      </c>
      <c r="E11" s="253">
        <v>0</v>
      </c>
      <c r="F11" s="173">
        <f t="shared" si="0"/>
        <v>3909.189999999999</v>
      </c>
      <c r="H11" s="293" t="s">
        <v>425</v>
      </c>
      <c r="I11" s="402" t="s">
        <v>246</v>
      </c>
      <c r="J11" s="403"/>
    </row>
    <row r="12" spans="1:10" ht="12">
      <c r="A12" s="193">
        <v>43572</v>
      </c>
      <c r="B12" s="194" t="s">
        <v>107</v>
      </c>
      <c r="C12" s="194" t="s">
        <v>96</v>
      </c>
      <c r="D12" s="195">
        <v>6343.2</v>
      </c>
      <c r="E12" s="195">
        <v>0</v>
      </c>
      <c r="F12" s="173">
        <f t="shared" si="0"/>
        <v>-2434.0100000000007</v>
      </c>
      <c r="H12" s="294" t="s">
        <v>426</v>
      </c>
      <c r="I12" s="401" t="s">
        <v>411</v>
      </c>
      <c r="J12" s="401"/>
    </row>
    <row r="13" spans="1:6" ht="12">
      <c r="A13" s="252">
        <v>43584</v>
      </c>
      <c r="B13" s="172" t="s">
        <v>108</v>
      </c>
      <c r="C13" s="172" t="s">
        <v>96</v>
      </c>
      <c r="D13" s="253">
        <v>66.65</v>
      </c>
      <c r="E13" s="253">
        <v>0</v>
      </c>
      <c r="F13" s="173">
        <f t="shared" si="0"/>
        <v>-2500.6600000000008</v>
      </c>
    </row>
    <row r="14" spans="1:6" ht="12">
      <c r="A14" s="252">
        <v>43584</v>
      </c>
      <c r="B14" s="172" t="s">
        <v>105</v>
      </c>
      <c r="C14" s="172" t="s">
        <v>96</v>
      </c>
      <c r="D14" s="253">
        <v>81.7</v>
      </c>
      <c r="E14" s="253">
        <v>0</v>
      </c>
      <c r="F14" s="173">
        <f t="shared" si="0"/>
        <v>-2582.3600000000006</v>
      </c>
    </row>
    <row r="15" spans="1:6" ht="12">
      <c r="A15" s="252">
        <v>43598</v>
      </c>
      <c r="B15" s="172" t="s">
        <v>109</v>
      </c>
      <c r="C15" s="172" t="s">
        <v>96</v>
      </c>
      <c r="D15" s="253">
        <v>41.4</v>
      </c>
      <c r="E15" s="253">
        <v>0</v>
      </c>
      <c r="F15" s="173">
        <f t="shared" si="0"/>
        <v>-2623.7600000000007</v>
      </c>
    </row>
    <row r="16" spans="1:6" ht="12">
      <c r="A16" s="252">
        <v>43598</v>
      </c>
      <c r="B16" s="172" t="s">
        <v>110</v>
      </c>
      <c r="C16" s="172" t="s">
        <v>96</v>
      </c>
      <c r="D16" s="253">
        <v>25</v>
      </c>
      <c r="E16" s="253">
        <v>0</v>
      </c>
      <c r="F16" s="173">
        <f t="shared" si="0"/>
        <v>-2648.7600000000007</v>
      </c>
    </row>
    <row r="17" spans="1:6" ht="12">
      <c r="A17" s="252">
        <v>43598</v>
      </c>
      <c r="B17" s="172" t="s">
        <v>111</v>
      </c>
      <c r="C17" s="172" t="s">
        <v>96</v>
      </c>
      <c r="D17" s="253">
        <v>94.5</v>
      </c>
      <c r="E17" s="253">
        <v>0</v>
      </c>
      <c r="F17" s="173">
        <f t="shared" si="0"/>
        <v>-2743.2600000000007</v>
      </c>
    </row>
    <row r="18" spans="1:6" ht="12">
      <c r="A18" s="252">
        <v>43598</v>
      </c>
      <c r="B18" s="172" t="s">
        <v>111</v>
      </c>
      <c r="C18" s="172" t="s">
        <v>96</v>
      </c>
      <c r="D18" s="195">
        <v>74</v>
      </c>
      <c r="E18" s="195">
        <v>0</v>
      </c>
      <c r="F18" s="173">
        <f t="shared" si="0"/>
        <v>-2817.2600000000007</v>
      </c>
    </row>
    <row r="19" spans="1:6" ht="12">
      <c r="A19" s="252">
        <v>43598</v>
      </c>
      <c r="B19" s="172" t="s">
        <v>111</v>
      </c>
      <c r="C19" s="172" t="s">
        <v>96</v>
      </c>
      <c r="D19" s="253">
        <v>31.5</v>
      </c>
      <c r="E19" s="253">
        <v>0</v>
      </c>
      <c r="F19" s="173">
        <f t="shared" si="0"/>
        <v>-2848.7600000000007</v>
      </c>
    </row>
    <row r="20" spans="1:6" ht="12">
      <c r="A20" s="252">
        <v>43612</v>
      </c>
      <c r="B20" s="172" t="s">
        <v>112</v>
      </c>
      <c r="C20" s="172" t="s">
        <v>96</v>
      </c>
      <c r="D20" s="253">
        <v>70.5</v>
      </c>
      <c r="E20" s="253">
        <v>0</v>
      </c>
      <c r="F20" s="173">
        <f t="shared" si="0"/>
        <v>-2919.2600000000007</v>
      </c>
    </row>
    <row r="21" spans="1:6" ht="12">
      <c r="A21" s="252">
        <v>43670</v>
      </c>
      <c r="B21" s="172" t="s">
        <v>422</v>
      </c>
      <c r="C21" s="172" t="s">
        <v>96</v>
      </c>
      <c r="D21" s="253">
        <v>0</v>
      </c>
      <c r="E21" s="195">
        <v>2919.26</v>
      </c>
      <c r="F21" s="173">
        <f t="shared" si="0"/>
        <v>-4.547473508864641E-13</v>
      </c>
    </row>
    <row r="22" spans="1:6" ht="8.25" customHeight="1">
      <c r="A22" s="257"/>
      <c r="B22" s="242"/>
      <c r="C22" s="242"/>
      <c r="D22" s="258"/>
      <c r="E22" s="246"/>
      <c r="F22" s="244"/>
    </row>
    <row r="23" spans="1:6" ht="12">
      <c r="A23" s="254">
        <v>43670</v>
      </c>
      <c r="B23" s="197" t="s">
        <v>418</v>
      </c>
      <c r="C23" s="197" t="s">
        <v>96</v>
      </c>
      <c r="D23" s="255">
        <v>0</v>
      </c>
      <c r="E23" s="255">
        <v>6890</v>
      </c>
      <c r="F23" s="198">
        <f>SUM(F21+E23-D23)</f>
        <v>6890</v>
      </c>
    </row>
    <row r="24" spans="1:6" ht="12">
      <c r="A24" s="254">
        <v>43710</v>
      </c>
      <c r="B24" s="197" t="s">
        <v>113</v>
      </c>
      <c r="C24" s="197" t="s">
        <v>96</v>
      </c>
      <c r="D24" s="256">
        <v>42.7</v>
      </c>
      <c r="E24" s="255">
        <v>0</v>
      </c>
      <c r="F24" s="198">
        <f t="shared" si="0"/>
        <v>6847.3</v>
      </c>
    </row>
    <row r="25" spans="1:6" ht="12">
      <c r="A25" s="254">
        <v>43710</v>
      </c>
      <c r="B25" s="197" t="s">
        <v>114</v>
      </c>
      <c r="C25" s="197" t="s">
        <v>96</v>
      </c>
      <c r="D25" s="256">
        <v>10.5</v>
      </c>
      <c r="E25" s="255">
        <v>0</v>
      </c>
      <c r="F25" s="198">
        <f t="shared" si="0"/>
        <v>6836.8</v>
      </c>
    </row>
    <row r="26" spans="1:6" ht="12">
      <c r="A26" s="254">
        <v>43725</v>
      </c>
      <c r="B26" s="197" t="s">
        <v>115</v>
      </c>
      <c r="C26" s="197" t="s">
        <v>96</v>
      </c>
      <c r="D26" s="256">
        <v>55.45</v>
      </c>
      <c r="E26" s="255">
        <v>0</v>
      </c>
      <c r="F26" s="198">
        <f t="shared" si="0"/>
        <v>6781.35</v>
      </c>
    </row>
    <row r="27" spans="1:6" ht="12">
      <c r="A27" s="254">
        <v>43725</v>
      </c>
      <c r="B27" s="197" t="s">
        <v>116</v>
      </c>
      <c r="C27" s="197" t="s">
        <v>96</v>
      </c>
      <c r="D27" s="256">
        <v>132</v>
      </c>
      <c r="E27" s="255">
        <v>0</v>
      </c>
      <c r="F27" s="198">
        <f t="shared" si="0"/>
        <v>6649.35</v>
      </c>
    </row>
    <row r="28" spans="1:6" ht="12">
      <c r="A28" s="254">
        <v>43752</v>
      </c>
      <c r="B28" s="197" t="s">
        <v>117</v>
      </c>
      <c r="C28" s="197" t="s">
        <v>96</v>
      </c>
      <c r="D28" s="256">
        <v>123.7</v>
      </c>
      <c r="E28" s="255">
        <v>0</v>
      </c>
      <c r="F28" s="198">
        <f t="shared" si="0"/>
        <v>6525.650000000001</v>
      </c>
    </row>
    <row r="29" spans="1:6" ht="12">
      <c r="A29" s="254">
        <v>43774</v>
      </c>
      <c r="B29" s="197" t="s">
        <v>118</v>
      </c>
      <c r="C29" s="197" t="s">
        <v>96</v>
      </c>
      <c r="D29" s="256">
        <v>80.5</v>
      </c>
      <c r="E29" s="255">
        <v>0</v>
      </c>
      <c r="F29" s="198">
        <f t="shared" si="0"/>
        <v>6445.150000000001</v>
      </c>
    </row>
    <row r="30" spans="1:6" ht="12">
      <c r="A30" s="254">
        <v>43796</v>
      </c>
      <c r="B30" s="197" t="s">
        <v>119</v>
      </c>
      <c r="C30" s="201" t="s">
        <v>96</v>
      </c>
      <c r="D30" s="256">
        <v>49</v>
      </c>
      <c r="E30" s="255">
        <v>0</v>
      </c>
      <c r="F30" s="198">
        <f t="shared" si="0"/>
        <v>6396.150000000001</v>
      </c>
    </row>
    <row r="31" spans="1:6" ht="12">
      <c r="A31" s="254">
        <v>44036</v>
      </c>
      <c r="B31" s="197" t="s">
        <v>156</v>
      </c>
      <c r="C31" s="197" t="s">
        <v>123</v>
      </c>
      <c r="D31" s="256">
        <v>103.9</v>
      </c>
      <c r="E31" s="256">
        <v>0</v>
      </c>
      <c r="F31" s="198">
        <f t="shared" si="0"/>
        <v>6292.250000000001</v>
      </c>
    </row>
    <row r="32" spans="1:6" ht="12">
      <c r="A32" s="254">
        <v>44042</v>
      </c>
      <c r="B32" s="197" t="s">
        <v>158</v>
      </c>
      <c r="C32" s="197" t="s">
        <v>123</v>
      </c>
      <c r="D32" s="256">
        <v>19</v>
      </c>
      <c r="E32" s="255">
        <v>0</v>
      </c>
      <c r="F32" s="198">
        <f t="shared" si="0"/>
        <v>6273.250000000001</v>
      </c>
    </row>
    <row r="33" spans="1:6" ht="12">
      <c r="A33" s="254">
        <v>44042</v>
      </c>
      <c r="B33" s="197" t="s">
        <v>159</v>
      </c>
      <c r="C33" s="197" t="s">
        <v>123</v>
      </c>
      <c r="D33" s="255">
        <v>80</v>
      </c>
      <c r="E33" s="255">
        <v>0</v>
      </c>
      <c r="F33" s="198">
        <f t="shared" si="0"/>
        <v>6193.250000000001</v>
      </c>
    </row>
    <row r="34" spans="1:6" ht="12">
      <c r="A34" s="254">
        <v>44048</v>
      </c>
      <c r="B34" s="197" t="s">
        <v>157</v>
      </c>
      <c r="C34" s="197" t="s">
        <v>123</v>
      </c>
      <c r="D34" s="255">
        <v>101.5</v>
      </c>
      <c r="E34" s="255">
        <v>0</v>
      </c>
      <c r="F34" s="198">
        <f t="shared" si="0"/>
        <v>6091.750000000001</v>
      </c>
    </row>
    <row r="35" spans="1:6" ht="12">
      <c r="A35" s="254">
        <v>44069</v>
      </c>
      <c r="B35" s="197" t="s">
        <v>175</v>
      </c>
      <c r="C35" s="197" t="s">
        <v>123</v>
      </c>
      <c r="D35" s="256">
        <v>7025.04</v>
      </c>
      <c r="E35" s="255">
        <v>0</v>
      </c>
      <c r="F35" s="198">
        <f t="shared" si="0"/>
        <v>-933.289999999999</v>
      </c>
    </row>
    <row r="36" spans="1:6" ht="12">
      <c r="A36" s="200">
        <v>44090</v>
      </c>
      <c r="B36" s="285" t="s">
        <v>178</v>
      </c>
      <c r="C36" s="254" t="s">
        <v>96</v>
      </c>
      <c r="D36" s="199">
        <v>73.35</v>
      </c>
      <c r="E36" s="256">
        <v>0</v>
      </c>
      <c r="F36" s="198">
        <f t="shared" si="0"/>
        <v>-1006.6399999999991</v>
      </c>
    </row>
    <row r="37" spans="1:6" ht="12">
      <c r="A37" s="196">
        <v>44090</v>
      </c>
      <c r="B37" s="197" t="s">
        <v>179</v>
      </c>
      <c r="C37" s="197" t="s">
        <v>96</v>
      </c>
      <c r="D37" s="256">
        <v>127.9</v>
      </c>
      <c r="E37" s="256">
        <v>0</v>
      </c>
      <c r="F37" s="198">
        <f t="shared" si="0"/>
        <v>-1134.539999999999</v>
      </c>
    </row>
    <row r="38" spans="1:6" ht="12">
      <c r="A38" s="200">
        <v>44090</v>
      </c>
      <c r="B38" s="285" t="s">
        <v>180</v>
      </c>
      <c r="C38" s="197" t="s">
        <v>96</v>
      </c>
      <c r="D38" s="199">
        <v>24</v>
      </c>
      <c r="E38" s="198">
        <v>0</v>
      </c>
      <c r="F38" s="198">
        <f t="shared" si="0"/>
        <v>-1158.539999999999</v>
      </c>
    </row>
    <row r="39" spans="1:6" ht="12">
      <c r="A39" s="196">
        <v>44090</v>
      </c>
      <c r="B39" s="197" t="s">
        <v>181</v>
      </c>
      <c r="C39" s="197" t="s">
        <v>96</v>
      </c>
      <c r="D39" s="199">
        <v>495</v>
      </c>
      <c r="E39" s="198">
        <v>0</v>
      </c>
      <c r="F39" s="198">
        <f t="shared" si="0"/>
        <v>-1653.539999999999</v>
      </c>
    </row>
    <row r="40" spans="1:6" ht="12">
      <c r="A40" s="196">
        <v>44167</v>
      </c>
      <c r="B40" s="197" t="s">
        <v>251</v>
      </c>
      <c r="C40" s="197" t="s">
        <v>96</v>
      </c>
      <c r="D40" s="199">
        <v>0</v>
      </c>
      <c r="E40" s="198">
        <v>1653.54</v>
      </c>
      <c r="F40" s="198">
        <f t="shared" si="0"/>
        <v>9.094947017729282E-13</v>
      </c>
    </row>
    <row r="41" spans="1:6" ht="12">
      <c r="A41" s="110"/>
      <c r="B41" s="130"/>
      <c r="C41" s="130"/>
      <c r="D41" s="112"/>
      <c r="E41" s="82"/>
      <c r="F41" s="109"/>
    </row>
    <row r="42" spans="1:6" ht="12">
      <c r="A42" s="281">
        <v>44088</v>
      </c>
      <c r="B42" s="282" t="s">
        <v>419</v>
      </c>
      <c r="C42" s="282" t="s">
        <v>96</v>
      </c>
      <c r="D42" s="283">
        <v>0</v>
      </c>
      <c r="E42" s="283">
        <v>6890</v>
      </c>
      <c r="F42" s="284">
        <f t="shared" si="0"/>
        <v>6890</v>
      </c>
    </row>
    <row r="43" spans="1:6" ht="12">
      <c r="A43" s="281">
        <v>44173</v>
      </c>
      <c r="B43" s="282" t="s">
        <v>259</v>
      </c>
      <c r="C43" s="282" t="s">
        <v>96</v>
      </c>
      <c r="D43" s="283">
        <v>49.35</v>
      </c>
      <c r="E43" s="283"/>
      <c r="F43" s="284">
        <f t="shared" si="0"/>
        <v>6840.65</v>
      </c>
    </row>
    <row r="44" spans="1:6" ht="12">
      <c r="A44" s="281">
        <v>44328</v>
      </c>
      <c r="B44" s="282" t="s">
        <v>341</v>
      </c>
      <c r="C44" s="282" t="s">
        <v>96</v>
      </c>
      <c r="D44" s="283">
        <v>3132</v>
      </c>
      <c r="E44" s="284"/>
      <c r="F44" s="284">
        <f t="shared" si="0"/>
        <v>3708.6499999999996</v>
      </c>
    </row>
    <row r="45" spans="1:6" ht="12">
      <c r="A45" s="281">
        <v>44347</v>
      </c>
      <c r="B45" s="282" t="s">
        <v>349</v>
      </c>
      <c r="C45" s="282" t="s">
        <v>96</v>
      </c>
      <c r="D45" s="283">
        <v>101.8</v>
      </c>
      <c r="E45" s="283"/>
      <c r="F45" s="284">
        <f t="shared" si="0"/>
        <v>3606.8499999999995</v>
      </c>
    </row>
    <row r="46" spans="1:6" ht="12">
      <c r="A46" s="281"/>
      <c r="B46" s="282"/>
      <c r="C46" s="282"/>
      <c r="D46" s="283"/>
      <c r="E46" s="283"/>
      <c r="F46" s="284">
        <f t="shared" si="0"/>
        <v>3606.8499999999995</v>
      </c>
    </row>
    <row r="47" spans="1:6" ht="12">
      <c r="A47" s="281"/>
      <c r="B47" s="282"/>
      <c r="C47" s="282"/>
      <c r="D47" s="283"/>
      <c r="E47" s="283"/>
      <c r="F47" s="284">
        <f t="shared" si="0"/>
        <v>3606.8499999999995</v>
      </c>
    </row>
    <row r="48" spans="1:6" ht="12">
      <c r="A48" s="281"/>
      <c r="B48" s="282"/>
      <c r="C48" s="282"/>
      <c r="D48" s="283"/>
      <c r="E48" s="283"/>
      <c r="F48" s="284">
        <f t="shared" si="0"/>
        <v>3606.8499999999995</v>
      </c>
    </row>
    <row r="49" spans="1:6" ht="12">
      <c r="A49" s="281"/>
      <c r="B49" s="282"/>
      <c r="C49" s="282"/>
      <c r="D49" s="283"/>
      <c r="E49" s="283"/>
      <c r="F49" s="284">
        <f t="shared" si="0"/>
        <v>3606.8499999999995</v>
      </c>
    </row>
    <row r="50" spans="1:6" ht="12">
      <c r="A50" s="281"/>
      <c r="B50" s="282"/>
      <c r="C50" s="282"/>
      <c r="D50" s="283"/>
      <c r="E50" s="284"/>
      <c r="F50" s="284">
        <f t="shared" si="0"/>
        <v>3606.8499999999995</v>
      </c>
    </row>
    <row r="51" spans="1:6" ht="12">
      <c r="A51" s="281"/>
      <c r="B51" s="282"/>
      <c r="C51" s="282"/>
      <c r="D51" s="283"/>
      <c r="E51" s="284"/>
      <c r="F51" s="284">
        <f t="shared" si="0"/>
        <v>3606.8499999999995</v>
      </c>
    </row>
    <row r="52" spans="1:6" ht="12">
      <c r="A52" s="281"/>
      <c r="B52" s="282"/>
      <c r="C52" s="282"/>
      <c r="D52" s="283"/>
      <c r="E52" s="284"/>
      <c r="F52" s="284">
        <f t="shared" si="0"/>
        <v>3606.8499999999995</v>
      </c>
    </row>
    <row r="53" spans="1:6" ht="12">
      <c r="A53" s="281"/>
      <c r="B53" s="282"/>
      <c r="C53" s="282"/>
      <c r="D53" s="283"/>
      <c r="E53" s="283"/>
      <c r="F53" s="284">
        <f t="shared" si="0"/>
        <v>3606.8499999999995</v>
      </c>
    </row>
    <row r="54" spans="1:6" ht="12">
      <c r="A54" s="281"/>
      <c r="B54" s="282"/>
      <c r="C54" s="282"/>
      <c r="D54" s="283"/>
      <c r="E54" s="283"/>
      <c r="F54" s="284">
        <f t="shared" si="0"/>
        <v>3606.8499999999995</v>
      </c>
    </row>
    <row r="56" spans="1:6" ht="12">
      <c r="A56" s="287">
        <v>44431</v>
      </c>
      <c r="B56" s="288" t="s">
        <v>420</v>
      </c>
      <c r="C56" s="288" t="s">
        <v>96</v>
      </c>
      <c r="D56" s="289">
        <v>0</v>
      </c>
      <c r="E56" s="289">
        <v>6890</v>
      </c>
      <c r="F56" s="290">
        <f aca="true" t="shared" si="1" ref="F56:F68">SUM(F55+E56-D56)</f>
        <v>6890</v>
      </c>
    </row>
    <row r="57" spans="1:6" ht="12">
      <c r="A57" s="287"/>
      <c r="B57" s="288"/>
      <c r="C57" s="288"/>
      <c r="D57" s="289"/>
      <c r="E57" s="289"/>
      <c r="F57" s="290">
        <f t="shared" si="1"/>
        <v>6890</v>
      </c>
    </row>
    <row r="58" spans="1:6" ht="12">
      <c r="A58" s="287"/>
      <c r="B58" s="288"/>
      <c r="C58" s="288"/>
      <c r="D58" s="289"/>
      <c r="E58" s="290"/>
      <c r="F58" s="290">
        <f t="shared" si="1"/>
        <v>6890</v>
      </c>
    </row>
    <row r="59" spans="1:6" ht="12">
      <c r="A59" s="287"/>
      <c r="B59" s="288"/>
      <c r="C59" s="288"/>
      <c r="D59" s="289"/>
      <c r="E59" s="289"/>
      <c r="F59" s="290">
        <f t="shared" si="1"/>
        <v>6890</v>
      </c>
    </row>
    <row r="60" spans="1:6" ht="12">
      <c r="A60" s="287"/>
      <c r="B60" s="288"/>
      <c r="C60" s="288"/>
      <c r="D60" s="289"/>
      <c r="E60" s="289"/>
      <c r="F60" s="290">
        <f t="shared" si="1"/>
        <v>6890</v>
      </c>
    </row>
    <row r="61" spans="1:6" ht="12">
      <c r="A61" s="287"/>
      <c r="B61" s="288"/>
      <c r="C61" s="288"/>
      <c r="D61" s="289"/>
      <c r="E61" s="289"/>
      <c r="F61" s="290">
        <f t="shared" si="1"/>
        <v>6890</v>
      </c>
    </row>
    <row r="62" spans="1:6" ht="12">
      <c r="A62" s="287"/>
      <c r="B62" s="288"/>
      <c r="C62" s="288"/>
      <c r="D62" s="289"/>
      <c r="E62" s="289"/>
      <c r="F62" s="290">
        <f t="shared" si="1"/>
        <v>6890</v>
      </c>
    </row>
    <row r="63" spans="1:6" ht="12">
      <c r="A63" s="287"/>
      <c r="B63" s="288"/>
      <c r="C63" s="288"/>
      <c r="D63" s="289"/>
      <c r="E63" s="289"/>
      <c r="F63" s="290">
        <f t="shared" si="1"/>
        <v>6890</v>
      </c>
    </row>
    <row r="64" spans="1:6" ht="12">
      <c r="A64" s="287"/>
      <c r="B64" s="288"/>
      <c r="C64" s="288"/>
      <c r="D64" s="289"/>
      <c r="E64" s="290"/>
      <c r="F64" s="290">
        <f t="shared" si="1"/>
        <v>6890</v>
      </c>
    </row>
    <row r="65" spans="1:6" ht="12">
      <c r="A65" s="287"/>
      <c r="B65" s="288"/>
      <c r="C65" s="288"/>
      <c r="D65" s="289"/>
      <c r="E65" s="290"/>
      <c r="F65" s="290">
        <f t="shared" si="1"/>
        <v>6890</v>
      </c>
    </row>
    <row r="66" spans="1:6" ht="12">
      <c r="A66" s="287"/>
      <c r="B66" s="288"/>
      <c r="C66" s="288"/>
      <c r="D66" s="289"/>
      <c r="E66" s="290"/>
      <c r="F66" s="290">
        <f t="shared" si="1"/>
        <v>6890</v>
      </c>
    </row>
    <row r="67" spans="1:6" ht="12">
      <c r="A67" s="287"/>
      <c r="B67" s="288"/>
      <c r="C67" s="288"/>
      <c r="D67" s="289"/>
      <c r="E67" s="289"/>
      <c r="F67" s="290">
        <f t="shared" si="1"/>
        <v>6890</v>
      </c>
    </row>
    <row r="68" spans="1:6" ht="12">
      <c r="A68" s="287"/>
      <c r="B68" s="288"/>
      <c r="C68" s="288"/>
      <c r="D68" s="289"/>
      <c r="E68" s="289"/>
      <c r="F68" s="290">
        <f t="shared" si="1"/>
        <v>6890</v>
      </c>
    </row>
  </sheetData>
  <sheetProtection/>
  <mergeCells count="6">
    <mergeCell ref="A2:F2"/>
    <mergeCell ref="A5:E5"/>
    <mergeCell ref="I9:J9"/>
    <mergeCell ref="I10:J10"/>
    <mergeCell ref="I11:J11"/>
    <mergeCell ref="I12:J12"/>
  </mergeCells>
  <printOptions/>
  <pageMargins left="0.787401575" right="0.787401575" top="0.984251969" bottom="0.984251969" header="0.4921259845" footer="0.4921259845"/>
  <pageSetup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H162"/>
  <sheetViews>
    <sheetView view="pageBreakPreview" zoomScaleSheetLayoutView="100" zoomScalePageLayoutView="0" workbookViewId="0" topLeftCell="A73">
      <selection activeCell="E83" sqref="E83"/>
    </sheetView>
  </sheetViews>
  <sheetFormatPr defaultColWidth="10.57421875" defaultRowHeight="12.75"/>
  <cols>
    <col min="1" max="1" width="10.421875" style="71" customWidth="1"/>
    <col min="2" max="2" width="50.7109375" style="71" customWidth="1"/>
    <col min="3" max="3" width="15.57421875" style="71" bestFit="1" customWidth="1"/>
    <col min="4" max="5" width="10.57421875" style="71" bestFit="1" customWidth="1"/>
    <col min="6" max="16384" width="10.57421875" style="71" customWidth="1"/>
  </cols>
  <sheetData>
    <row r="2" ht="7.5" customHeight="1"/>
    <row r="3" spans="1:5" ht="31.5" customHeight="1">
      <c r="A3" s="406" t="s">
        <v>58</v>
      </c>
      <c r="B3" s="407"/>
      <c r="C3" s="407"/>
      <c r="D3" s="407"/>
      <c r="E3" s="407"/>
    </row>
    <row r="4" ht="12.75" thickBot="1"/>
    <row r="5" spans="1:5" ht="16.5" customHeight="1" thickBot="1">
      <c r="A5" s="72" t="s">
        <v>0</v>
      </c>
      <c r="B5" s="72" t="s">
        <v>1</v>
      </c>
      <c r="C5" s="73" t="s">
        <v>55</v>
      </c>
      <c r="D5" s="74" t="s">
        <v>3</v>
      </c>
      <c r="E5" s="75" t="s">
        <v>2</v>
      </c>
    </row>
    <row r="6" spans="1:5" ht="16.5" customHeight="1">
      <c r="A6" s="376" t="s">
        <v>124</v>
      </c>
      <c r="B6" s="410"/>
      <c r="C6" s="410"/>
      <c r="D6" s="76">
        <f>SUM(D7:D12)</f>
        <v>123</v>
      </c>
      <c r="E6" s="76">
        <f>SUM(E7:E12)</f>
        <v>123</v>
      </c>
    </row>
    <row r="7" spans="1:5" ht="16.5" customHeight="1">
      <c r="A7" s="110">
        <v>44130</v>
      </c>
      <c r="B7" s="130" t="s">
        <v>217</v>
      </c>
      <c r="C7" s="130" t="s">
        <v>182</v>
      </c>
      <c r="D7" s="109">
        <v>82</v>
      </c>
      <c r="E7" s="109"/>
    </row>
    <row r="8" spans="1:5" ht="16.5" customHeight="1">
      <c r="A8" s="110">
        <v>44131</v>
      </c>
      <c r="B8" s="130" t="s">
        <v>225</v>
      </c>
      <c r="C8" s="130" t="s">
        <v>96</v>
      </c>
      <c r="D8" s="109"/>
      <c r="E8" s="112">
        <v>82</v>
      </c>
    </row>
    <row r="9" spans="1:5" ht="16.5" customHeight="1">
      <c r="A9" s="113">
        <v>44356</v>
      </c>
      <c r="B9" s="130" t="s">
        <v>359</v>
      </c>
      <c r="C9" s="130" t="s">
        <v>96</v>
      </c>
      <c r="D9" s="112">
        <v>41</v>
      </c>
      <c r="E9" s="109"/>
    </row>
    <row r="10" spans="1:5" ht="16.5" customHeight="1">
      <c r="A10" s="113">
        <v>44361</v>
      </c>
      <c r="B10" s="130" t="s">
        <v>361</v>
      </c>
      <c r="C10" s="130" t="s">
        <v>96</v>
      </c>
      <c r="D10" s="112"/>
      <c r="E10" s="109">
        <v>41</v>
      </c>
    </row>
    <row r="11" spans="1:5" ht="16.5" customHeight="1">
      <c r="A11" s="80"/>
      <c r="B11" s="1"/>
      <c r="C11" s="1"/>
      <c r="D11" s="79"/>
      <c r="E11" s="79"/>
    </row>
    <row r="12" spans="1:5" ht="16.5" customHeight="1">
      <c r="A12" s="80"/>
      <c r="B12" s="130"/>
      <c r="C12" s="130"/>
      <c r="D12" s="79"/>
      <c r="E12" s="79"/>
    </row>
    <row r="13" spans="1:5" ht="16.5" customHeight="1">
      <c r="A13" s="379" t="s">
        <v>125</v>
      </c>
      <c r="B13" s="408"/>
      <c r="C13" s="409"/>
      <c r="D13" s="81">
        <f>SUM(D14:D20)</f>
        <v>421.01</v>
      </c>
      <c r="E13" s="81">
        <f>SUM(E14:E20)</f>
        <v>0</v>
      </c>
    </row>
    <row r="14" spans="1:5" ht="16.5" customHeight="1">
      <c r="A14" s="110">
        <v>44105</v>
      </c>
      <c r="B14" s="130" t="s">
        <v>215</v>
      </c>
      <c r="C14" s="130" t="s">
        <v>96</v>
      </c>
      <c r="D14" s="112">
        <v>71.74</v>
      </c>
      <c r="E14" s="109"/>
    </row>
    <row r="15" spans="1:5" ht="16.5" customHeight="1">
      <c r="A15" s="110">
        <v>44105</v>
      </c>
      <c r="B15" s="130" t="s">
        <v>216</v>
      </c>
      <c r="C15" s="130" t="s">
        <v>96</v>
      </c>
      <c r="D15" s="112">
        <v>18.81</v>
      </c>
      <c r="E15" s="109"/>
    </row>
    <row r="16" spans="1:5" ht="16.5" customHeight="1">
      <c r="A16" s="110">
        <v>44141</v>
      </c>
      <c r="B16" s="130" t="s">
        <v>229</v>
      </c>
      <c r="C16" s="130" t="s">
        <v>96</v>
      </c>
      <c r="D16" s="112">
        <v>53.94</v>
      </c>
      <c r="E16" s="109"/>
    </row>
    <row r="17" spans="1:5" ht="16.5" customHeight="1">
      <c r="A17" s="110">
        <v>44209</v>
      </c>
      <c r="B17" s="130" t="s">
        <v>293</v>
      </c>
      <c r="C17" s="130" t="s">
        <v>185</v>
      </c>
      <c r="D17" s="109">
        <v>195.52</v>
      </c>
      <c r="E17" s="79"/>
    </row>
    <row r="18" spans="1:5" ht="16.5" customHeight="1">
      <c r="A18" s="114">
        <v>44426</v>
      </c>
      <c r="B18" s="131" t="s">
        <v>389</v>
      </c>
      <c r="C18" s="131" t="s">
        <v>96</v>
      </c>
      <c r="D18" s="171">
        <v>81</v>
      </c>
      <c r="E18" s="79"/>
    </row>
    <row r="19" spans="1:5" ht="16.5" customHeight="1">
      <c r="A19" s="114"/>
      <c r="B19" s="131"/>
      <c r="C19" s="131"/>
      <c r="D19" s="171"/>
      <c r="E19" s="79"/>
    </row>
    <row r="20" spans="1:5" ht="16.5" customHeight="1">
      <c r="A20" s="114"/>
      <c r="B20" s="131"/>
      <c r="C20" s="131"/>
      <c r="D20" s="171"/>
      <c r="E20" s="79"/>
    </row>
    <row r="21" spans="1:5" ht="16.5" customHeight="1">
      <c r="A21" s="277" t="s">
        <v>126</v>
      </c>
      <c r="B21" s="83"/>
      <c r="C21" s="83"/>
      <c r="D21" s="81">
        <f>SUM(D22:D25)</f>
        <v>344</v>
      </c>
      <c r="E21" s="81">
        <f>SUM(E22:E25)</f>
        <v>0</v>
      </c>
    </row>
    <row r="22" spans="1:5" ht="16.5" customHeight="1">
      <c r="A22" s="110">
        <v>44208</v>
      </c>
      <c r="B22" s="130" t="s">
        <v>288</v>
      </c>
      <c r="C22" s="130" t="s">
        <v>185</v>
      </c>
      <c r="D22" s="109">
        <v>344</v>
      </c>
      <c r="E22" s="109"/>
    </row>
    <row r="23" spans="1:5" ht="16.5" customHeight="1">
      <c r="A23" s="113"/>
      <c r="B23" s="130"/>
      <c r="C23" s="130"/>
      <c r="D23" s="109"/>
      <c r="E23" s="109"/>
    </row>
    <row r="24" spans="1:5" ht="16.5" customHeight="1">
      <c r="A24" s="77"/>
      <c r="B24" s="78"/>
      <c r="C24" s="78"/>
      <c r="D24" s="79"/>
      <c r="E24" s="79"/>
    </row>
    <row r="25" spans="1:5" ht="16.5" customHeight="1">
      <c r="A25" s="77"/>
      <c r="B25" s="78"/>
      <c r="C25" s="78"/>
      <c r="D25" s="79"/>
      <c r="E25" s="79"/>
    </row>
    <row r="26" spans="1:5" ht="16.5" customHeight="1">
      <c r="A26" s="379" t="s">
        <v>127</v>
      </c>
      <c r="B26" s="408"/>
      <c r="C26" s="409"/>
      <c r="D26" s="81">
        <f>SUM(D27:D28)</f>
        <v>0</v>
      </c>
      <c r="E26" s="81">
        <f>SUM(E27:E28)</f>
        <v>0</v>
      </c>
    </row>
    <row r="27" spans="1:5" ht="16.5" customHeight="1">
      <c r="A27" s="80"/>
      <c r="B27" s="78"/>
      <c r="C27" s="78"/>
      <c r="D27" s="79"/>
      <c r="E27" s="79"/>
    </row>
    <row r="28" spans="1:5" ht="16.5" customHeight="1">
      <c r="A28" s="77"/>
      <c r="B28" s="1"/>
      <c r="C28" s="78"/>
      <c r="D28" s="79"/>
      <c r="E28" s="79"/>
    </row>
    <row r="29" spans="1:5" ht="16.5" customHeight="1">
      <c r="A29" s="379" t="s">
        <v>128</v>
      </c>
      <c r="B29" s="408"/>
      <c r="C29" s="409"/>
      <c r="D29" s="81">
        <f>SUM(D30:D37)</f>
        <v>2136</v>
      </c>
      <c r="E29" s="81">
        <f>SUM(E30:E37)</f>
        <v>1050</v>
      </c>
    </row>
    <row r="30" spans="1:5" ht="16.5" customHeight="1">
      <c r="A30" s="113">
        <v>44118</v>
      </c>
      <c r="B30" s="130" t="s">
        <v>202</v>
      </c>
      <c r="C30" s="130" t="s">
        <v>96</v>
      </c>
      <c r="D30" s="122">
        <v>840</v>
      </c>
      <c r="E30" s="109"/>
    </row>
    <row r="31" spans="1:5" ht="16.5" customHeight="1">
      <c r="A31" s="110">
        <v>44158</v>
      </c>
      <c r="B31" s="130" t="s">
        <v>248</v>
      </c>
      <c r="C31" s="130" t="s">
        <v>96</v>
      </c>
      <c r="D31" s="109"/>
      <c r="E31" s="109">
        <v>350</v>
      </c>
    </row>
    <row r="32" spans="1:5" ht="16.5" customHeight="1">
      <c r="A32" s="110">
        <v>44165</v>
      </c>
      <c r="B32" s="130" t="s">
        <v>285</v>
      </c>
      <c r="C32" s="130" t="s">
        <v>96</v>
      </c>
      <c r="D32" s="109"/>
      <c r="E32" s="109">
        <v>350</v>
      </c>
    </row>
    <row r="33" spans="1:5" ht="16.5" customHeight="1">
      <c r="A33" s="120">
        <v>44174</v>
      </c>
      <c r="B33" s="130" t="s">
        <v>271</v>
      </c>
      <c r="C33" s="130" t="s">
        <v>96</v>
      </c>
      <c r="D33" s="122"/>
      <c r="E33" s="109">
        <v>350</v>
      </c>
    </row>
    <row r="34" spans="1:5" ht="16.5" customHeight="1">
      <c r="A34" s="113">
        <v>44181</v>
      </c>
      <c r="B34" s="130" t="s">
        <v>276</v>
      </c>
      <c r="C34" s="130" t="s">
        <v>96</v>
      </c>
      <c r="D34" s="122">
        <v>1296</v>
      </c>
      <c r="E34" s="122"/>
    </row>
    <row r="35" spans="1:5" ht="16.5" customHeight="1">
      <c r="A35" s="113"/>
      <c r="B35" s="130"/>
      <c r="C35" s="130"/>
      <c r="D35" s="112"/>
      <c r="E35" s="109"/>
    </row>
    <row r="36" spans="1:5" ht="16.5" customHeight="1">
      <c r="A36" s="85"/>
      <c r="B36" s="78"/>
      <c r="C36" s="78"/>
      <c r="D36" s="79"/>
      <c r="E36" s="79"/>
    </row>
    <row r="37" spans="1:5" ht="16.5" customHeight="1">
      <c r="A37" s="84"/>
      <c r="B37" s="78"/>
      <c r="C37" s="78"/>
      <c r="D37" s="79"/>
      <c r="E37" s="79"/>
    </row>
    <row r="38" spans="1:5" ht="16.5" customHeight="1">
      <c r="A38" s="379" t="s">
        <v>413</v>
      </c>
      <c r="B38" s="408"/>
      <c r="C38" s="409"/>
      <c r="D38" s="81">
        <f>SUM(D39:D41)</f>
        <v>8730.71</v>
      </c>
      <c r="E38" s="81">
        <f>SUM(E39:E41)</f>
        <v>0</v>
      </c>
    </row>
    <row r="39" spans="1:5" ht="16.5" customHeight="1">
      <c r="A39" s="113">
        <v>44202</v>
      </c>
      <c r="B39" s="130" t="s">
        <v>286</v>
      </c>
      <c r="C39" s="130" t="s">
        <v>96</v>
      </c>
      <c r="D39" s="122">
        <v>1236.71</v>
      </c>
      <c r="E39" s="79"/>
    </row>
    <row r="40" spans="1:5" ht="16.5" customHeight="1">
      <c r="A40" s="241">
        <v>44281</v>
      </c>
      <c r="B40" s="242" t="s">
        <v>327</v>
      </c>
      <c r="C40" s="242" t="s">
        <v>96</v>
      </c>
      <c r="D40" s="243">
        <v>7494</v>
      </c>
      <c r="E40" s="79"/>
    </row>
    <row r="41" spans="1:5" ht="16.5" customHeight="1">
      <c r="A41" s="101"/>
      <c r="B41" s="1"/>
      <c r="C41" s="1"/>
      <c r="D41" s="100"/>
      <c r="E41" s="79"/>
    </row>
    <row r="42" spans="1:5" ht="16.5" customHeight="1">
      <c r="A42" s="379" t="s">
        <v>129</v>
      </c>
      <c r="B42" s="408"/>
      <c r="C42" s="409"/>
      <c r="D42" s="81">
        <f>SUM(D43:D99)</f>
        <v>560.0299999999997</v>
      </c>
      <c r="E42" s="81">
        <f>SUM(E43:E99)</f>
        <v>35</v>
      </c>
    </row>
    <row r="43" spans="1:5" ht="16.5" customHeight="1">
      <c r="A43" s="120">
        <v>44099</v>
      </c>
      <c r="B43" s="130" t="s">
        <v>191</v>
      </c>
      <c r="C43" s="130" t="s">
        <v>182</v>
      </c>
      <c r="D43" s="122">
        <v>10.2</v>
      </c>
      <c r="E43" s="122">
        <v>0</v>
      </c>
    </row>
    <row r="44" spans="1:5" ht="16.5" customHeight="1">
      <c r="A44" s="110">
        <v>44106</v>
      </c>
      <c r="B44" s="130" t="s">
        <v>192</v>
      </c>
      <c r="C44" s="130" t="s">
        <v>182</v>
      </c>
      <c r="D44" s="112">
        <v>8.64</v>
      </c>
      <c r="E44" s="122"/>
    </row>
    <row r="45" spans="1:5" ht="16.5" customHeight="1">
      <c r="A45" s="113">
        <v>44114</v>
      </c>
      <c r="B45" s="130" t="s">
        <v>208</v>
      </c>
      <c r="C45" s="130" t="s">
        <v>182</v>
      </c>
      <c r="D45" s="122">
        <v>14.72</v>
      </c>
      <c r="E45" s="122"/>
    </row>
    <row r="46" spans="1:8" ht="16.5" customHeight="1">
      <c r="A46" s="120">
        <v>44124</v>
      </c>
      <c r="B46" s="130" t="s">
        <v>208</v>
      </c>
      <c r="C46" s="130" t="s">
        <v>182</v>
      </c>
      <c r="D46" s="122">
        <v>34.96</v>
      </c>
      <c r="E46" s="122"/>
      <c r="H46" s="278"/>
    </row>
    <row r="47" spans="1:5" ht="16.5" customHeight="1">
      <c r="A47" s="110">
        <v>44124</v>
      </c>
      <c r="B47" s="130" t="s">
        <v>208</v>
      </c>
      <c r="C47" s="130" t="s">
        <v>182</v>
      </c>
      <c r="D47" s="109">
        <v>0.46</v>
      </c>
      <c r="E47" s="112"/>
    </row>
    <row r="48" spans="1:5" ht="16.5" customHeight="1">
      <c r="A48" s="110">
        <v>44125</v>
      </c>
      <c r="B48" s="1" t="s">
        <v>210</v>
      </c>
      <c r="C48" s="130" t="s">
        <v>182</v>
      </c>
      <c r="D48" s="109">
        <v>17.5</v>
      </c>
      <c r="E48" s="109"/>
    </row>
    <row r="49" spans="1:5" ht="16.5" customHeight="1">
      <c r="A49" s="110">
        <v>44131</v>
      </c>
      <c r="B49" s="130" t="s">
        <v>224</v>
      </c>
      <c r="C49" s="130" t="s">
        <v>182</v>
      </c>
      <c r="D49" s="122">
        <v>10.2</v>
      </c>
      <c r="E49" s="109"/>
    </row>
    <row r="50" spans="1:5" ht="16.5" customHeight="1">
      <c r="A50" s="110">
        <v>44134</v>
      </c>
      <c r="B50" s="130" t="s">
        <v>208</v>
      </c>
      <c r="C50" s="130" t="s">
        <v>182</v>
      </c>
      <c r="D50" s="109">
        <v>17.02</v>
      </c>
      <c r="E50" s="112"/>
    </row>
    <row r="51" spans="1:5" ht="16.5" customHeight="1">
      <c r="A51" s="110">
        <v>44138</v>
      </c>
      <c r="B51" s="130" t="s">
        <v>227</v>
      </c>
      <c r="C51" s="130" t="s">
        <v>182</v>
      </c>
      <c r="D51" s="112">
        <v>8.64</v>
      </c>
      <c r="E51" s="122"/>
    </row>
    <row r="52" spans="1:5" ht="16.5" customHeight="1">
      <c r="A52" s="110">
        <v>44156</v>
      </c>
      <c r="B52" s="130" t="s">
        <v>247</v>
      </c>
      <c r="C52" s="130" t="s">
        <v>182</v>
      </c>
      <c r="D52" s="112">
        <v>20.24</v>
      </c>
      <c r="E52" s="109"/>
    </row>
    <row r="53" spans="1:5" ht="16.5" customHeight="1">
      <c r="A53" s="110">
        <v>44160</v>
      </c>
      <c r="B53" s="130" t="s">
        <v>249</v>
      </c>
      <c r="C53" s="130" t="s">
        <v>182</v>
      </c>
      <c r="D53" s="122">
        <v>10.2</v>
      </c>
      <c r="E53" s="109"/>
    </row>
    <row r="54" spans="1:5" ht="16.5" customHeight="1">
      <c r="A54" s="113">
        <v>44167</v>
      </c>
      <c r="B54" s="130" t="s">
        <v>250</v>
      </c>
      <c r="C54" s="130" t="s">
        <v>182</v>
      </c>
      <c r="D54" s="112">
        <v>8.64</v>
      </c>
      <c r="E54" s="109"/>
    </row>
    <row r="55" spans="1:5" ht="16.5" customHeight="1">
      <c r="A55" s="110">
        <v>44184</v>
      </c>
      <c r="B55" s="130" t="s">
        <v>282</v>
      </c>
      <c r="C55" s="130" t="s">
        <v>182</v>
      </c>
      <c r="D55" s="122">
        <v>10.58</v>
      </c>
      <c r="E55" s="79"/>
    </row>
    <row r="56" spans="1:5" ht="16.5" customHeight="1">
      <c r="A56" s="110">
        <v>44191</v>
      </c>
      <c r="B56" s="130" t="s">
        <v>298</v>
      </c>
      <c r="C56" s="130" t="s">
        <v>182</v>
      </c>
      <c r="D56" s="122">
        <v>10.2</v>
      </c>
      <c r="E56" s="109"/>
    </row>
    <row r="57" spans="1:5" ht="16.5" customHeight="1">
      <c r="A57" s="110">
        <v>44201</v>
      </c>
      <c r="B57" s="130" t="s">
        <v>297</v>
      </c>
      <c r="C57" s="130" t="s">
        <v>182</v>
      </c>
      <c r="D57" s="112">
        <v>8.64</v>
      </c>
      <c r="E57" s="122"/>
    </row>
    <row r="58" spans="1:5" ht="16.5" customHeight="1">
      <c r="A58" s="110">
        <v>44222</v>
      </c>
      <c r="B58" s="130" t="s">
        <v>295</v>
      </c>
      <c r="C58" s="130" t="s">
        <v>182</v>
      </c>
      <c r="D58" s="112">
        <v>10.58</v>
      </c>
      <c r="E58" s="122"/>
    </row>
    <row r="59" spans="1:5" ht="16.5" customHeight="1">
      <c r="A59" s="120">
        <v>44222</v>
      </c>
      <c r="B59" s="130" t="s">
        <v>299</v>
      </c>
      <c r="C59" s="130" t="s">
        <v>182</v>
      </c>
      <c r="D59" s="122">
        <v>10.2</v>
      </c>
      <c r="E59" s="109"/>
    </row>
    <row r="60" spans="1:5" ht="16.5" customHeight="1">
      <c r="A60" s="123">
        <v>44229</v>
      </c>
      <c r="B60" s="130" t="s">
        <v>296</v>
      </c>
      <c r="C60" s="130" t="s">
        <v>182</v>
      </c>
      <c r="D60" s="112">
        <v>8.64</v>
      </c>
      <c r="E60" s="109"/>
    </row>
    <row r="61" spans="1:5" ht="16.5" customHeight="1">
      <c r="A61" s="110">
        <v>44250</v>
      </c>
      <c r="B61" s="130" t="s">
        <v>313</v>
      </c>
      <c r="C61" s="130" t="s">
        <v>182</v>
      </c>
      <c r="D61" s="112">
        <v>14.26</v>
      </c>
      <c r="E61" s="109"/>
    </row>
    <row r="62" spans="1:5" ht="16.5" customHeight="1">
      <c r="A62" s="110">
        <v>44250</v>
      </c>
      <c r="B62" s="130" t="s">
        <v>314</v>
      </c>
      <c r="C62" s="130" t="s">
        <v>182</v>
      </c>
      <c r="D62" s="122">
        <v>10.2</v>
      </c>
      <c r="E62" s="122"/>
    </row>
    <row r="63" spans="1:5" ht="16.5" customHeight="1">
      <c r="A63" s="110">
        <v>44254</v>
      </c>
      <c r="B63" s="130" t="s">
        <v>316</v>
      </c>
      <c r="C63" s="130" t="s">
        <v>182</v>
      </c>
      <c r="D63" s="112">
        <v>17.5</v>
      </c>
      <c r="E63" s="109"/>
    </row>
    <row r="64" spans="1:5" ht="16.5" customHeight="1">
      <c r="A64" s="110">
        <v>44257</v>
      </c>
      <c r="B64" s="130" t="s">
        <v>317</v>
      </c>
      <c r="C64" s="130" t="s">
        <v>182</v>
      </c>
      <c r="D64" s="112">
        <v>8.64</v>
      </c>
      <c r="E64" s="112"/>
    </row>
    <row r="65" spans="1:5" ht="16.5" customHeight="1">
      <c r="A65" s="113">
        <v>44272</v>
      </c>
      <c r="B65" s="130" t="s">
        <v>402</v>
      </c>
      <c r="C65" s="130" t="s">
        <v>96</v>
      </c>
      <c r="D65" s="112"/>
      <c r="E65" s="112">
        <v>17.5</v>
      </c>
    </row>
    <row r="66" spans="1:5" ht="16.5" customHeight="1">
      <c r="A66" s="110">
        <v>44278</v>
      </c>
      <c r="B66" s="130" t="s">
        <v>323</v>
      </c>
      <c r="C66" s="130" t="s">
        <v>182</v>
      </c>
      <c r="D66" s="112">
        <v>5.53</v>
      </c>
      <c r="E66" s="109"/>
    </row>
    <row r="67" spans="1:5" ht="16.5" customHeight="1">
      <c r="A67" s="113">
        <v>44280</v>
      </c>
      <c r="B67" s="130" t="s">
        <v>325</v>
      </c>
      <c r="C67" s="130" t="s">
        <v>182</v>
      </c>
      <c r="D67" s="171">
        <v>8.28</v>
      </c>
      <c r="E67" s="109"/>
    </row>
    <row r="68" spans="1:5" ht="16.5" customHeight="1">
      <c r="A68" s="113">
        <v>44280</v>
      </c>
      <c r="B68" s="130" t="s">
        <v>324</v>
      </c>
      <c r="C68" s="130" t="s">
        <v>182</v>
      </c>
      <c r="D68" s="171">
        <v>10.2</v>
      </c>
      <c r="E68" s="122"/>
    </row>
    <row r="69" spans="1:5" ht="16.5" customHeight="1">
      <c r="A69" s="113">
        <v>44288</v>
      </c>
      <c r="B69" s="130" t="s">
        <v>329</v>
      </c>
      <c r="C69" s="130" t="s">
        <v>182</v>
      </c>
      <c r="D69" s="171">
        <v>8.64</v>
      </c>
      <c r="E69" s="109"/>
    </row>
    <row r="70" spans="1:5" ht="16.5" customHeight="1">
      <c r="A70" s="123">
        <v>44307</v>
      </c>
      <c r="B70" s="130" t="s">
        <v>336</v>
      </c>
      <c r="C70" s="130" t="s">
        <v>182</v>
      </c>
      <c r="D70" s="109">
        <v>39</v>
      </c>
      <c r="E70" s="109"/>
    </row>
    <row r="71" spans="1:5" ht="16.5" customHeight="1">
      <c r="A71" s="113">
        <v>44307</v>
      </c>
      <c r="B71" s="130" t="s">
        <v>335</v>
      </c>
      <c r="C71" s="130" t="s">
        <v>182</v>
      </c>
      <c r="D71" s="109">
        <v>13.34</v>
      </c>
      <c r="E71" s="109"/>
    </row>
    <row r="72" spans="1:5" ht="16.5" customHeight="1">
      <c r="A72" s="120">
        <v>44307</v>
      </c>
      <c r="B72" s="130" t="s">
        <v>334</v>
      </c>
      <c r="C72" s="130" t="s">
        <v>182</v>
      </c>
      <c r="D72" s="122">
        <v>10.2</v>
      </c>
      <c r="E72" s="109"/>
    </row>
    <row r="73" spans="1:5" ht="16.5" customHeight="1">
      <c r="A73" s="110">
        <v>44320</v>
      </c>
      <c r="B73" s="130" t="s">
        <v>340</v>
      </c>
      <c r="C73" s="130" t="s">
        <v>182</v>
      </c>
      <c r="D73" s="171">
        <v>8.64</v>
      </c>
      <c r="E73" s="109"/>
    </row>
    <row r="74" spans="1:5" ht="16.5" customHeight="1">
      <c r="A74" s="123">
        <v>44337</v>
      </c>
      <c r="B74" s="130" t="s">
        <v>351</v>
      </c>
      <c r="C74" s="130" t="s">
        <v>182</v>
      </c>
      <c r="D74" s="122">
        <v>11.5</v>
      </c>
      <c r="E74" s="109"/>
    </row>
    <row r="75" spans="1:5" ht="16.5" customHeight="1">
      <c r="A75" s="114">
        <v>44342</v>
      </c>
      <c r="B75" s="130" t="s">
        <v>352</v>
      </c>
      <c r="C75" s="130" t="s">
        <v>182</v>
      </c>
      <c r="D75" s="122">
        <v>10.2</v>
      </c>
      <c r="E75" s="109"/>
    </row>
    <row r="76" spans="1:5" ht="16.5" customHeight="1">
      <c r="A76" s="113">
        <v>44349</v>
      </c>
      <c r="B76" s="130" t="s">
        <v>367</v>
      </c>
      <c r="C76" s="130" t="s">
        <v>182</v>
      </c>
      <c r="D76" s="112">
        <v>8.64</v>
      </c>
      <c r="E76" s="109"/>
    </row>
    <row r="77" spans="1:5" ht="16.5" customHeight="1">
      <c r="A77" s="114">
        <v>44369</v>
      </c>
      <c r="B77" s="130" t="s">
        <v>368</v>
      </c>
      <c r="C77" s="130" t="s">
        <v>182</v>
      </c>
      <c r="D77" s="109">
        <v>17.02</v>
      </c>
      <c r="E77" s="109"/>
    </row>
    <row r="78" spans="1:5" ht="16.5" customHeight="1">
      <c r="A78" s="114">
        <v>44372</v>
      </c>
      <c r="B78" s="130" t="s">
        <v>370</v>
      </c>
      <c r="C78" s="130" t="s">
        <v>182</v>
      </c>
      <c r="D78" s="112">
        <v>10.2</v>
      </c>
      <c r="E78" s="170"/>
    </row>
    <row r="79" spans="1:5" ht="16.5" customHeight="1">
      <c r="A79" s="114">
        <v>44379</v>
      </c>
      <c r="B79" s="130" t="s">
        <v>369</v>
      </c>
      <c r="C79" s="130" t="s">
        <v>182</v>
      </c>
      <c r="D79" s="112">
        <v>8.64</v>
      </c>
      <c r="E79" s="129"/>
    </row>
    <row r="80" spans="1:5" ht="16.5" customHeight="1">
      <c r="A80" s="114">
        <v>44400</v>
      </c>
      <c r="B80" s="130" t="s">
        <v>381</v>
      </c>
      <c r="C80" s="130" t="s">
        <v>182</v>
      </c>
      <c r="D80" s="171">
        <v>20.7</v>
      </c>
      <c r="E80" s="109"/>
    </row>
    <row r="81" spans="1:5" ht="16.5" customHeight="1">
      <c r="A81" s="114">
        <v>44400</v>
      </c>
      <c r="B81" s="130" t="s">
        <v>381</v>
      </c>
      <c r="C81" s="130" t="s">
        <v>182</v>
      </c>
      <c r="D81" s="171">
        <v>0.46</v>
      </c>
      <c r="E81" s="109"/>
    </row>
    <row r="82" spans="1:5" ht="16.5" customHeight="1">
      <c r="A82" s="114">
        <v>44404</v>
      </c>
      <c r="B82" s="130" t="s">
        <v>382</v>
      </c>
      <c r="C82" s="130" t="s">
        <v>182</v>
      </c>
      <c r="D82" s="112">
        <v>10.2</v>
      </c>
      <c r="E82" s="109"/>
    </row>
    <row r="83" spans="1:5" ht="16.5" customHeight="1">
      <c r="A83" s="123">
        <v>44406</v>
      </c>
      <c r="B83" s="130" t="s">
        <v>384</v>
      </c>
      <c r="C83" s="130" t="s">
        <v>182</v>
      </c>
      <c r="D83" s="129">
        <v>17.5</v>
      </c>
      <c r="E83" s="109"/>
    </row>
    <row r="84" spans="1:5" ht="16.5" customHeight="1">
      <c r="A84" s="123">
        <v>44412</v>
      </c>
      <c r="B84" s="130" t="s">
        <v>385</v>
      </c>
      <c r="C84" s="130" t="s">
        <v>182</v>
      </c>
      <c r="D84" s="112">
        <v>8.64</v>
      </c>
      <c r="E84" s="109"/>
    </row>
    <row r="85" spans="1:5" ht="16.5" customHeight="1">
      <c r="A85" s="113">
        <v>44432</v>
      </c>
      <c r="B85" s="131" t="s">
        <v>399</v>
      </c>
      <c r="C85" s="131" t="s">
        <v>182</v>
      </c>
      <c r="D85" s="171">
        <v>17.5</v>
      </c>
      <c r="E85" s="124"/>
    </row>
    <row r="86" spans="1:5" ht="16.5" customHeight="1">
      <c r="A86" s="113">
        <v>44432</v>
      </c>
      <c r="B86" s="130" t="s">
        <v>400</v>
      </c>
      <c r="C86" s="131" t="s">
        <v>182</v>
      </c>
      <c r="D86" s="171">
        <v>24.38</v>
      </c>
      <c r="E86" s="112"/>
    </row>
    <row r="87" spans="1:5" ht="16.5" customHeight="1">
      <c r="A87" s="110">
        <v>44431</v>
      </c>
      <c r="B87" s="130" t="s">
        <v>401</v>
      </c>
      <c r="C87" s="130" t="s">
        <v>96</v>
      </c>
      <c r="D87" s="112"/>
      <c r="E87" s="112">
        <v>17.5</v>
      </c>
    </row>
    <row r="88" spans="1:5" ht="16.5" customHeight="1">
      <c r="A88" s="110">
        <v>44433</v>
      </c>
      <c r="B88" s="130" t="s">
        <v>438</v>
      </c>
      <c r="C88" s="131" t="s">
        <v>182</v>
      </c>
      <c r="D88" s="112">
        <v>10.2</v>
      </c>
      <c r="E88" s="109"/>
    </row>
    <row r="89" spans="1:5" ht="16.5" customHeight="1">
      <c r="A89" s="110">
        <v>44441</v>
      </c>
      <c r="B89" s="130" t="s">
        <v>437</v>
      </c>
      <c r="C89" s="130" t="s">
        <v>182</v>
      </c>
      <c r="D89" s="112">
        <v>8.64</v>
      </c>
      <c r="E89" s="109"/>
    </row>
    <row r="90" spans="1:5" ht="16.5" customHeight="1">
      <c r="A90" s="110">
        <v>44453</v>
      </c>
      <c r="B90" s="130" t="s">
        <v>443</v>
      </c>
      <c r="C90" s="130" t="s">
        <v>182</v>
      </c>
      <c r="D90" s="171">
        <v>0.92</v>
      </c>
      <c r="E90" s="109"/>
    </row>
    <row r="91" spans="1:5" ht="16.5" customHeight="1">
      <c r="A91" s="113"/>
      <c r="B91" s="131"/>
      <c r="C91" s="131"/>
      <c r="D91" s="112"/>
      <c r="E91" s="109"/>
    </row>
    <row r="92" spans="1:5" ht="16.5" customHeight="1">
      <c r="A92" s="113"/>
      <c r="B92" s="130"/>
      <c r="C92" s="130"/>
      <c r="D92" s="109"/>
      <c r="E92" s="109"/>
    </row>
    <row r="93" spans="1:5" ht="16.5" customHeight="1">
      <c r="A93" s="113"/>
      <c r="B93" s="130"/>
      <c r="C93" s="131"/>
      <c r="D93" s="112"/>
      <c r="E93" s="109"/>
    </row>
    <row r="94" spans="1:5" ht="16.5" customHeight="1">
      <c r="A94" s="113"/>
      <c r="B94" s="130"/>
      <c r="C94" s="131"/>
      <c r="D94" s="112"/>
      <c r="E94" s="109"/>
    </row>
    <row r="95" spans="1:5" ht="16.5" customHeight="1">
      <c r="A95" s="113"/>
      <c r="B95" s="130"/>
      <c r="C95" s="131"/>
      <c r="D95" s="112"/>
      <c r="E95" s="109"/>
    </row>
    <row r="96" spans="1:5" ht="16.5" customHeight="1">
      <c r="A96" s="113"/>
      <c r="B96" s="130"/>
      <c r="C96" s="130"/>
      <c r="D96" s="112"/>
      <c r="E96" s="109"/>
    </row>
    <row r="97" spans="1:5" ht="16.5" customHeight="1">
      <c r="A97" s="111"/>
      <c r="B97" s="130"/>
      <c r="C97" s="130"/>
      <c r="D97" s="112"/>
      <c r="E97" s="109"/>
    </row>
    <row r="98" spans="1:5" ht="16.5" customHeight="1">
      <c r="A98" s="115"/>
      <c r="B98" s="130"/>
      <c r="C98" s="130"/>
      <c r="D98" s="112"/>
      <c r="E98" s="112"/>
    </row>
    <row r="99" spans="1:5" ht="16.5" customHeight="1">
      <c r="A99" s="189"/>
      <c r="B99" s="175"/>
      <c r="C99" s="176"/>
      <c r="D99" s="112"/>
      <c r="E99" s="109"/>
    </row>
    <row r="100" spans="1:5" ht="16.5" customHeight="1">
      <c r="A100" s="379" t="s">
        <v>130</v>
      </c>
      <c r="B100" s="408"/>
      <c r="C100" s="409"/>
      <c r="D100" s="81">
        <f>SUM(D101:D121)</f>
        <v>578.7</v>
      </c>
      <c r="E100" s="81">
        <f>SUM(E101:E121)</f>
        <v>0</v>
      </c>
    </row>
    <row r="101" spans="1:5" ht="16.5" customHeight="1">
      <c r="A101" s="110">
        <v>44173</v>
      </c>
      <c r="B101" s="130" t="s">
        <v>265</v>
      </c>
      <c r="C101" s="130" t="s">
        <v>96</v>
      </c>
      <c r="D101" s="112">
        <v>75</v>
      </c>
      <c r="E101" s="112"/>
    </row>
    <row r="102" spans="1:5" ht="16.5" customHeight="1">
      <c r="A102" s="110">
        <v>44173</v>
      </c>
      <c r="B102" s="130" t="s">
        <v>266</v>
      </c>
      <c r="C102" s="130" t="s">
        <v>96</v>
      </c>
      <c r="D102" s="112">
        <v>45</v>
      </c>
      <c r="E102" s="112"/>
    </row>
    <row r="103" spans="1:5" ht="16.5" customHeight="1">
      <c r="A103" s="110">
        <v>44179</v>
      </c>
      <c r="B103" s="130" t="s">
        <v>272</v>
      </c>
      <c r="C103" s="130" t="s">
        <v>96</v>
      </c>
      <c r="D103" s="112">
        <v>48.6</v>
      </c>
      <c r="E103" s="112"/>
    </row>
    <row r="104" spans="1:5" ht="16.5" customHeight="1">
      <c r="A104" s="110">
        <v>44181</v>
      </c>
      <c r="B104" s="130" t="s">
        <v>275</v>
      </c>
      <c r="C104" s="130" t="s">
        <v>96</v>
      </c>
      <c r="D104" s="109">
        <v>55.5</v>
      </c>
      <c r="E104" s="112"/>
    </row>
    <row r="105" spans="1:5" ht="16.5" customHeight="1">
      <c r="A105" s="110">
        <v>43871</v>
      </c>
      <c r="B105" s="130" t="s">
        <v>301</v>
      </c>
      <c r="C105" s="130" t="s">
        <v>96</v>
      </c>
      <c r="D105" s="109">
        <v>90.6</v>
      </c>
      <c r="E105" s="109"/>
    </row>
    <row r="106" spans="1:5" ht="16.5" customHeight="1">
      <c r="A106" s="110">
        <v>43871</v>
      </c>
      <c r="B106" s="130" t="s">
        <v>302</v>
      </c>
      <c r="C106" s="130" t="s">
        <v>96</v>
      </c>
      <c r="D106" s="109">
        <v>114</v>
      </c>
      <c r="E106" s="112"/>
    </row>
    <row r="107" spans="1:5" ht="16.5" customHeight="1">
      <c r="A107" s="123">
        <v>44306</v>
      </c>
      <c r="B107" s="130" t="s">
        <v>333</v>
      </c>
      <c r="C107" s="130" t="s">
        <v>123</v>
      </c>
      <c r="D107" s="122">
        <v>105</v>
      </c>
      <c r="E107" s="109"/>
    </row>
    <row r="108" spans="1:5" ht="16.5" customHeight="1">
      <c r="A108" s="114">
        <v>44348</v>
      </c>
      <c r="B108" s="130" t="s">
        <v>348</v>
      </c>
      <c r="C108" s="130" t="s">
        <v>96</v>
      </c>
      <c r="D108" s="112">
        <v>45</v>
      </c>
      <c r="E108" s="122"/>
    </row>
    <row r="109" spans="1:5" ht="16.5" customHeight="1">
      <c r="A109" s="110"/>
      <c r="B109" s="130"/>
      <c r="C109" s="130"/>
      <c r="D109" s="109"/>
      <c r="E109" s="109"/>
    </row>
    <row r="110" spans="1:5" ht="16.5" customHeight="1">
      <c r="A110" s="114"/>
      <c r="B110" s="130"/>
      <c r="C110" s="130"/>
      <c r="D110" s="112"/>
      <c r="E110" s="109"/>
    </row>
    <row r="111" spans="1:5" ht="16.5" customHeight="1">
      <c r="A111" s="110"/>
      <c r="B111" s="130"/>
      <c r="C111" s="130"/>
      <c r="D111" s="112"/>
      <c r="E111" s="109"/>
    </row>
    <row r="112" spans="1:5" ht="16.5" customHeight="1">
      <c r="A112" s="110"/>
      <c r="B112" s="130"/>
      <c r="C112" s="130"/>
      <c r="D112" s="109"/>
      <c r="E112" s="109"/>
    </row>
    <row r="113" spans="1:5" ht="16.5" customHeight="1">
      <c r="A113" s="110"/>
      <c r="B113" s="130"/>
      <c r="C113" s="130"/>
      <c r="D113" s="109"/>
      <c r="E113" s="109"/>
    </row>
    <row r="114" spans="1:5" ht="16.5" customHeight="1">
      <c r="A114" s="113"/>
      <c r="B114" s="130"/>
      <c r="C114" s="130"/>
      <c r="D114" s="109"/>
      <c r="E114" s="109"/>
    </row>
    <row r="115" spans="1:5" ht="16.5" customHeight="1">
      <c r="A115" s="85"/>
      <c r="B115" s="130"/>
      <c r="C115" s="130"/>
      <c r="D115" s="79"/>
      <c r="E115" s="79"/>
    </row>
    <row r="116" spans="1:5" ht="16.5" customHeight="1">
      <c r="A116" s="85"/>
      <c r="B116" s="130"/>
      <c r="C116" s="130"/>
      <c r="D116" s="79"/>
      <c r="E116" s="79"/>
    </row>
    <row r="117" spans="1:5" ht="16.5" customHeight="1">
      <c r="A117" s="85"/>
      <c r="B117" s="130"/>
      <c r="C117" s="130"/>
      <c r="D117" s="79"/>
      <c r="E117" s="79"/>
    </row>
    <row r="118" spans="1:5" ht="16.5" customHeight="1">
      <c r="A118" s="110"/>
      <c r="B118" s="130"/>
      <c r="C118" s="130"/>
      <c r="D118" s="112"/>
      <c r="E118" s="109"/>
    </row>
    <row r="119" spans="1:5" ht="16.5" customHeight="1">
      <c r="A119" s="110"/>
      <c r="B119" s="130"/>
      <c r="C119" s="130"/>
      <c r="D119" s="112"/>
      <c r="E119" s="109"/>
    </row>
    <row r="120" spans="1:5" ht="16.5" customHeight="1">
      <c r="A120" s="110"/>
      <c r="B120" s="130"/>
      <c r="C120" s="130"/>
      <c r="D120" s="112"/>
      <c r="E120" s="109"/>
    </row>
    <row r="121" spans="1:5" ht="16.5" customHeight="1">
      <c r="A121" s="110"/>
      <c r="B121" s="130"/>
      <c r="C121" s="130"/>
      <c r="D121" s="112"/>
      <c r="E121" s="109"/>
    </row>
    <row r="122" spans="1:5" ht="16.5" customHeight="1">
      <c r="A122" s="379" t="s">
        <v>131</v>
      </c>
      <c r="B122" s="408"/>
      <c r="C122" s="409"/>
      <c r="D122" s="81">
        <f>SUM(D123:D127)</f>
        <v>382.5</v>
      </c>
      <c r="E122" s="81">
        <f>SUM(E123:E127)</f>
        <v>0</v>
      </c>
    </row>
    <row r="123" spans="1:5" ht="18" customHeight="1">
      <c r="A123" s="110">
        <v>44107</v>
      </c>
      <c r="B123" s="130" t="s">
        <v>254</v>
      </c>
      <c r="C123" s="130" t="s">
        <v>185</v>
      </c>
      <c r="D123" s="109">
        <v>219</v>
      </c>
      <c r="E123" s="109"/>
    </row>
    <row r="124" spans="1:5" ht="16.5" customHeight="1">
      <c r="A124" s="113">
        <v>44160</v>
      </c>
      <c r="B124" s="131" t="s">
        <v>267</v>
      </c>
      <c r="C124" s="131" t="s">
        <v>96</v>
      </c>
      <c r="D124" s="112">
        <v>163.5</v>
      </c>
      <c r="E124" s="122"/>
    </row>
    <row r="125" spans="1:5" ht="16.5" customHeight="1">
      <c r="A125" s="114"/>
      <c r="B125" s="131"/>
      <c r="C125" s="131"/>
      <c r="D125" s="112"/>
      <c r="E125" s="109"/>
    </row>
    <row r="126" spans="1:5" ht="16.5" customHeight="1">
      <c r="A126" s="114"/>
      <c r="B126" s="130"/>
      <c r="C126" s="130"/>
      <c r="D126" s="112"/>
      <c r="E126" s="109"/>
    </row>
    <row r="127" spans="1:5" ht="16.5" customHeight="1">
      <c r="A127" s="114"/>
      <c r="B127" s="130"/>
      <c r="C127" s="130"/>
      <c r="D127" s="112"/>
      <c r="E127" s="109"/>
    </row>
    <row r="128" spans="1:5" ht="16.5" customHeight="1">
      <c r="A128" s="379" t="s">
        <v>132</v>
      </c>
      <c r="B128" s="408"/>
      <c r="C128" s="409"/>
      <c r="D128" s="81">
        <f>SUM(D129:D129)</f>
        <v>0</v>
      </c>
      <c r="E128" s="81">
        <f>SUM(E129:E129)</f>
        <v>0</v>
      </c>
    </row>
    <row r="129" spans="1:5" ht="16.5" customHeight="1">
      <c r="A129" s="85"/>
      <c r="B129" s="78"/>
      <c r="C129" s="78"/>
      <c r="D129" s="79">
        <v>0</v>
      </c>
      <c r="E129" s="79">
        <v>0</v>
      </c>
    </row>
    <row r="130" spans="1:5" ht="16.5" customHeight="1">
      <c r="A130" s="379" t="s">
        <v>133</v>
      </c>
      <c r="B130" s="404"/>
      <c r="C130" s="405"/>
      <c r="D130" s="81">
        <f>SUM(D131:D131)</f>
        <v>0</v>
      </c>
      <c r="E130" s="81">
        <f>SUM(E131:E131)</f>
        <v>0</v>
      </c>
    </row>
    <row r="131" spans="1:5" ht="16.5" customHeight="1">
      <c r="A131" s="84"/>
      <c r="B131" s="78"/>
      <c r="C131" s="78"/>
      <c r="D131" s="79"/>
      <c r="E131" s="79"/>
    </row>
    <row r="132" spans="1:5" ht="16.5" customHeight="1">
      <c r="A132" s="379" t="s">
        <v>134</v>
      </c>
      <c r="B132" s="404"/>
      <c r="C132" s="405"/>
      <c r="D132" s="81">
        <f>SUM(D133:D136)</f>
        <v>0</v>
      </c>
      <c r="E132" s="81">
        <f>SUM(E133:E136)</f>
        <v>0</v>
      </c>
    </row>
    <row r="133" spans="1:5" ht="16.5" customHeight="1">
      <c r="A133" s="110"/>
      <c r="B133" s="130"/>
      <c r="C133" s="130"/>
      <c r="D133" s="112"/>
      <c r="E133" s="109"/>
    </row>
    <row r="134" spans="1:5" ht="16.5" customHeight="1">
      <c r="A134" s="110"/>
      <c r="B134" s="130"/>
      <c r="C134" s="130"/>
      <c r="D134" s="109"/>
      <c r="E134" s="109"/>
    </row>
    <row r="135" spans="1:5" ht="16.5" customHeight="1">
      <c r="A135" s="113"/>
      <c r="B135" s="130"/>
      <c r="C135" s="130"/>
      <c r="D135" s="122"/>
      <c r="E135" s="124"/>
    </row>
    <row r="136" spans="1:5" ht="16.5" customHeight="1">
      <c r="A136" s="85"/>
      <c r="B136" s="1"/>
      <c r="C136" s="1"/>
      <c r="D136" s="79"/>
      <c r="E136" s="79"/>
    </row>
    <row r="137" spans="1:5" ht="16.5" customHeight="1">
      <c r="A137" s="379" t="s">
        <v>135</v>
      </c>
      <c r="B137" s="404"/>
      <c r="C137" s="405"/>
      <c r="D137" s="81">
        <f>SUM(D138:D140)</f>
        <v>102</v>
      </c>
      <c r="E137" s="81">
        <f>SUM(E138:E140)</f>
        <v>0</v>
      </c>
    </row>
    <row r="138" spans="1:5" ht="16.5" customHeight="1">
      <c r="A138" s="241">
        <v>44284</v>
      </c>
      <c r="B138" s="242" t="s">
        <v>328</v>
      </c>
      <c r="C138" s="242" t="s">
        <v>185</v>
      </c>
      <c r="D138" s="244">
        <v>102</v>
      </c>
      <c r="E138" s="109"/>
    </row>
    <row r="139" spans="1:5" ht="16.5" customHeight="1">
      <c r="A139" s="114"/>
      <c r="B139" s="131"/>
      <c r="C139" s="131"/>
      <c r="D139" s="171"/>
      <c r="E139" s="109"/>
    </row>
    <row r="140" spans="1:5" ht="16.5" customHeight="1">
      <c r="A140" s="85"/>
      <c r="B140" s="78"/>
      <c r="C140" s="78"/>
      <c r="D140" s="79"/>
      <c r="E140" s="79"/>
    </row>
    <row r="141" spans="1:5" ht="16.5" customHeight="1">
      <c r="A141" s="379" t="s">
        <v>136</v>
      </c>
      <c r="B141" s="404"/>
      <c r="C141" s="405"/>
      <c r="D141" s="81">
        <f>SUM(D142:D149)</f>
        <v>1845.49</v>
      </c>
      <c r="E141" s="81">
        <f>SUM(E142:E149)</f>
        <v>0</v>
      </c>
    </row>
    <row r="142" spans="1:5" ht="16.5" customHeight="1">
      <c r="A142" s="120">
        <v>44170</v>
      </c>
      <c r="B142" s="130" t="s">
        <v>252</v>
      </c>
      <c r="C142" s="130" t="s">
        <v>253</v>
      </c>
      <c r="D142" s="122">
        <v>975</v>
      </c>
      <c r="E142" s="122"/>
    </row>
    <row r="143" spans="1:5" ht="16.5" customHeight="1">
      <c r="A143" s="120">
        <v>44160</v>
      </c>
      <c r="B143" s="130" t="s">
        <v>287</v>
      </c>
      <c r="C143" s="130" t="s">
        <v>96</v>
      </c>
      <c r="D143" s="122">
        <v>476</v>
      </c>
      <c r="E143" s="122"/>
    </row>
    <row r="144" spans="1:5" ht="16.5" customHeight="1">
      <c r="A144" s="168">
        <v>44235</v>
      </c>
      <c r="B144" s="130" t="s">
        <v>300</v>
      </c>
      <c r="C144" s="130" t="s">
        <v>96</v>
      </c>
      <c r="D144" s="112">
        <v>394.49</v>
      </c>
      <c r="E144" s="109"/>
    </row>
    <row r="145" spans="1:5" ht="16.5" customHeight="1">
      <c r="A145" s="120"/>
      <c r="B145" s="130"/>
      <c r="C145" s="130"/>
      <c r="D145" s="122"/>
      <c r="E145" s="122"/>
    </row>
    <row r="146" spans="1:5" ht="16.5" customHeight="1">
      <c r="A146" s="113"/>
      <c r="B146" s="130"/>
      <c r="C146" s="130"/>
      <c r="D146" s="109"/>
      <c r="E146" s="79"/>
    </row>
    <row r="147" spans="1:5" ht="16.5" customHeight="1">
      <c r="A147" s="110"/>
      <c r="B147" s="130"/>
      <c r="C147" s="130"/>
      <c r="D147" s="112"/>
      <c r="E147" s="109"/>
    </row>
    <row r="148" spans="1:5" ht="16.5" customHeight="1">
      <c r="A148" s="110"/>
      <c r="B148" s="130"/>
      <c r="C148" s="130"/>
      <c r="D148" s="112"/>
      <c r="E148" s="109"/>
    </row>
    <row r="149" spans="1:5" ht="16.5" customHeight="1">
      <c r="A149" s="110"/>
      <c r="B149" s="130"/>
      <c r="C149" s="130"/>
      <c r="D149" s="112"/>
      <c r="E149" s="109"/>
    </row>
    <row r="150" spans="1:5" ht="16.5" customHeight="1">
      <c r="A150" s="379" t="s">
        <v>137</v>
      </c>
      <c r="B150" s="404"/>
      <c r="C150" s="405"/>
      <c r="D150" s="81">
        <f>SUM(D151:D151)</f>
        <v>2461.2</v>
      </c>
      <c r="E150" s="81">
        <f>SUM(E151:E151)</f>
        <v>0</v>
      </c>
    </row>
    <row r="151" spans="1:5" ht="16.5" customHeight="1">
      <c r="A151" s="113">
        <v>44328</v>
      </c>
      <c r="B151" s="1" t="s">
        <v>342</v>
      </c>
      <c r="C151" s="1" t="s">
        <v>96</v>
      </c>
      <c r="D151" s="112">
        <v>2461.2</v>
      </c>
      <c r="E151" s="79"/>
    </row>
    <row r="152" spans="1:5" ht="16.5" customHeight="1">
      <c r="A152" s="379" t="s">
        <v>138</v>
      </c>
      <c r="B152" s="404"/>
      <c r="C152" s="405"/>
      <c r="D152" s="81">
        <f>SUM(D153:D153)</f>
        <v>288.54</v>
      </c>
      <c r="E152" s="81">
        <f>SUM(E153:E153)</f>
        <v>0</v>
      </c>
    </row>
    <row r="153" spans="1:5" ht="16.5" customHeight="1">
      <c r="A153" s="120">
        <v>44242</v>
      </c>
      <c r="B153" s="130" t="s">
        <v>309</v>
      </c>
      <c r="C153" s="130" t="s">
        <v>96</v>
      </c>
      <c r="D153" s="122">
        <v>288.54</v>
      </c>
      <c r="E153" s="79"/>
    </row>
    <row r="154" spans="1:5" ht="16.5" customHeight="1">
      <c r="A154" s="379" t="s">
        <v>167</v>
      </c>
      <c r="B154" s="404"/>
      <c r="C154" s="405"/>
      <c r="D154" s="81">
        <f>SUM(D155:D160)</f>
        <v>477.88</v>
      </c>
      <c r="E154" s="81">
        <f>SUM(E155:E160)</f>
        <v>0</v>
      </c>
    </row>
    <row r="155" spans="1:5" ht="16.5" customHeight="1">
      <c r="A155" s="120">
        <v>44242</v>
      </c>
      <c r="B155" s="130" t="s">
        <v>303</v>
      </c>
      <c r="C155" s="130" t="s">
        <v>96</v>
      </c>
      <c r="D155" s="122">
        <v>310</v>
      </c>
      <c r="E155" s="122"/>
    </row>
    <row r="156" spans="1:5" ht="16.5" customHeight="1">
      <c r="A156" s="276">
        <v>44274</v>
      </c>
      <c r="B156" s="130" t="s">
        <v>321</v>
      </c>
      <c r="C156" s="130" t="s">
        <v>185</v>
      </c>
      <c r="D156" s="122">
        <v>167.88</v>
      </c>
      <c r="E156" s="122"/>
    </row>
    <row r="157" spans="1:5" ht="16.5" customHeight="1">
      <c r="A157" s="113"/>
      <c r="B157" s="130"/>
      <c r="C157" s="130"/>
      <c r="D157" s="109"/>
      <c r="E157" s="82"/>
    </row>
    <row r="158" spans="1:5" ht="16.5" customHeight="1">
      <c r="A158" s="110"/>
      <c r="B158" s="130"/>
      <c r="C158" s="130"/>
      <c r="D158" s="109"/>
      <c r="E158" s="112"/>
    </row>
    <row r="159" spans="1:5" ht="16.5" customHeight="1">
      <c r="A159" s="120"/>
      <c r="B159" s="130"/>
      <c r="C159" s="130"/>
      <c r="D159" s="109"/>
      <c r="E159" s="112"/>
    </row>
    <row r="160" spans="1:5" ht="15.75" customHeight="1">
      <c r="A160" s="113"/>
      <c r="B160" s="130"/>
      <c r="C160" s="130"/>
      <c r="D160" s="109"/>
      <c r="E160" s="109"/>
    </row>
    <row r="161" spans="1:5" ht="15.75" customHeight="1">
      <c r="A161" s="370" t="s">
        <v>68</v>
      </c>
      <c r="B161" s="411"/>
      <c r="C161" s="86"/>
      <c r="D161" s="87">
        <f>SUM(D6+D13+D21+D26+D29+D38+D42+D100+D122+D128+D130+D132+D137+D141+D150+D152+D154)</f>
        <v>18451.06</v>
      </c>
      <c r="E161" s="87">
        <f>SUM(E6+E13+E21+E26+E29+E38+E42+E100+E122+E128+E130+E132+E137+E141+E150+E152+E154)</f>
        <v>1208</v>
      </c>
    </row>
    <row r="162" spans="1:5" ht="15">
      <c r="A162" s="374" t="s">
        <v>71</v>
      </c>
      <c r="B162" s="375"/>
      <c r="C162" s="88"/>
      <c r="D162" s="372">
        <f>SUM(E161-D161)</f>
        <v>-17243.06</v>
      </c>
      <c r="E162" s="373"/>
    </row>
  </sheetData>
  <sheetProtection/>
  <mergeCells count="20">
    <mergeCell ref="A6:C6"/>
    <mergeCell ref="A100:C100"/>
    <mergeCell ref="A26:C26"/>
    <mergeCell ref="A13:C13"/>
    <mergeCell ref="A122:C122"/>
    <mergeCell ref="D162:E162"/>
    <mergeCell ref="A137:C137"/>
    <mergeCell ref="A161:B161"/>
    <mergeCell ref="A141:C141"/>
    <mergeCell ref="A154:C154"/>
    <mergeCell ref="A162:B162"/>
    <mergeCell ref="A152:C152"/>
    <mergeCell ref="A130:C130"/>
    <mergeCell ref="A150:C150"/>
    <mergeCell ref="A3:E3"/>
    <mergeCell ref="A38:C38"/>
    <mergeCell ref="A29:C29"/>
    <mergeCell ref="A42:C42"/>
    <mergeCell ref="A132:C132"/>
    <mergeCell ref="A128:C128"/>
  </mergeCells>
  <printOptions/>
  <pageMargins left="0.787401575" right="0.787401575" top="0.984251969" bottom="0.984251969" header="0.4921259845" footer="0.4921259845"/>
  <pageSetup horizontalDpi="300" verticalDpi="300" orientation="portrait" paperSize="9" scale="87" r:id="rId1"/>
  <rowBreaks count="1" manualBreakCount="1">
    <brk id="9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4">
      <selection activeCell="J19" sqref="J19"/>
    </sheetView>
  </sheetViews>
  <sheetFormatPr defaultColWidth="11.421875" defaultRowHeight="12.75"/>
  <cols>
    <col min="1" max="1" width="13.57421875" style="0" customWidth="1"/>
    <col min="2" max="2" width="17.28125" style="0" customWidth="1"/>
    <col min="3" max="3" width="13.421875" style="0" bestFit="1" customWidth="1"/>
    <col min="4" max="4" width="13.421875" style="0" customWidth="1"/>
    <col min="5" max="5" width="13.421875" style="0" bestFit="1" customWidth="1"/>
    <col min="6" max="6" width="0.5625" style="0" customWidth="1"/>
    <col min="7" max="7" width="13.57421875" style="0" bestFit="1" customWidth="1"/>
    <col min="8" max="8" width="14.00390625" style="0" bestFit="1" customWidth="1"/>
    <col min="9" max="9" width="18.57421875" style="0" bestFit="1" customWidth="1"/>
  </cols>
  <sheetData>
    <row r="1" spans="1:9" ht="25.5">
      <c r="A1" s="412" t="s">
        <v>168</v>
      </c>
      <c r="B1" s="413"/>
      <c r="C1" s="413"/>
      <c r="D1" s="413"/>
      <c r="E1" s="413"/>
      <c r="F1" s="413"/>
      <c r="G1" s="413"/>
      <c r="H1" s="413"/>
      <c r="I1" s="413"/>
    </row>
    <row r="2" spans="1:9" ht="14.25">
      <c r="A2" s="414" t="s">
        <v>76</v>
      </c>
      <c r="B2" s="166" t="s">
        <v>77</v>
      </c>
      <c r="C2" s="135" t="s">
        <v>78</v>
      </c>
      <c r="D2" s="136" t="s">
        <v>78</v>
      </c>
      <c r="E2" s="136" t="s">
        <v>79</v>
      </c>
      <c r="F2" s="137"/>
      <c r="G2" s="138" t="s">
        <v>80</v>
      </c>
      <c r="H2" s="138" t="s">
        <v>81</v>
      </c>
      <c r="I2" s="139" t="s">
        <v>77</v>
      </c>
    </row>
    <row r="3" spans="1:9" ht="14.25">
      <c r="A3" s="415"/>
      <c r="B3" s="167" t="s">
        <v>232</v>
      </c>
      <c r="C3" s="140" t="s">
        <v>82</v>
      </c>
      <c r="D3" s="141" t="s">
        <v>83</v>
      </c>
      <c r="E3" s="141" t="s">
        <v>84</v>
      </c>
      <c r="F3" s="142"/>
      <c r="G3" s="143" t="s">
        <v>169</v>
      </c>
      <c r="H3" s="143" t="s">
        <v>170</v>
      </c>
      <c r="I3" s="144" t="s">
        <v>171</v>
      </c>
    </row>
    <row r="4" spans="1:9" ht="14.25">
      <c r="A4" s="145"/>
      <c r="B4" s="177"/>
      <c r="C4" s="177"/>
      <c r="D4" s="178"/>
      <c r="E4" s="179"/>
      <c r="F4" s="146"/>
      <c r="G4" s="147"/>
      <c r="H4" s="147"/>
      <c r="I4" s="148"/>
    </row>
    <row r="5" spans="1:10" ht="15">
      <c r="A5" s="145" t="s">
        <v>85</v>
      </c>
      <c r="B5" s="180">
        <v>44.32</v>
      </c>
      <c r="C5" s="180">
        <v>3000</v>
      </c>
      <c r="D5" s="180">
        <v>3000</v>
      </c>
      <c r="E5" s="180">
        <f>SUM(D5-B5)</f>
        <v>2955.68</v>
      </c>
      <c r="F5" s="149"/>
      <c r="G5" s="147">
        <v>2500</v>
      </c>
      <c r="H5" s="150">
        <f>SUM(E5-G5)</f>
        <v>455.67999999999984</v>
      </c>
      <c r="I5" s="151">
        <v>76.35</v>
      </c>
      <c r="J5" s="152"/>
    </row>
    <row r="6" spans="1:9" ht="15.75" thickBot="1">
      <c r="A6" s="153"/>
      <c r="B6" s="181"/>
      <c r="C6" s="182"/>
      <c r="D6" s="182"/>
      <c r="E6" s="182"/>
      <c r="F6" s="154"/>
      <c r="G6" s="155"/>
      <c r="H6" s="155"/>
      <c r="I6" s="156"/>
    </row>
    <row r="7" spans="1:9" ht="15">
      <c r="A7" s="145"/>
      <c r="B7" s="180"/>
      <c r="C7" s="180"/>
      <c r="D7" s="180"/>
      <c r="E7" s="180"/>
      <c r="F7" s="146"/>
      <c r="G7" s="147"/>
      <c r="H7" s="147"/>
      <c r="I7" s="157"/>
    </row>
    <row r="8" spans="1:9" ht="15">
      <c r="A8" s="145" t="s">
        <v>86</v>
      </c>
      <c r="B8" s="180">
        <v>31.65</v>
      </c>
      <c r="C8" s="180">
        <v>4000</v>
      </c>
      <c r="D8" s="180">
        <v>4000</v>
      </c>
      <c r="E8" s="180">
        <f>SUM(D8-B8)</f>
        <v>3968.35</v>
      </c>
      <c r="F8" s="149"/>
      <c r="G8" s="147">
        <v>3968.35</v>
      </c>
      <c r="H8" s="147">
        <f>SUM(G8-E8)</f>
        <v>0</v>
      </c>
      <c r="I8" s="157">
        <v>3.71</v>
      </c>
    </row>
    <row r="9" spans="1:9" ht="15.75" thickBot="1">
      <c r="A9" s="153"/>
      <c r="B9" s="181"/>
      <c r="C9" s="182"/>
      <c r="D9" s="182"/>
      <c r="E9" s="182"/>
      <c r="F9" s="154"/>
      <c r="G9" s="155"/>
      <c r="H9" s="155"/>
      <c r="I9" s="156"/>
    </row>
    <row r="10" spans="1:9" ht="15">
      <c r="A10" s="145"/>
      <c r="B10" s="180"/>
      <c r="C10" s="180"/>
      <c r="D10" s="180"/>
      <c r="E10" s="180"/>
      <c r="F10" s="146"/>
      <c r="G10" s="147"/>
      <c r="H10" s="147"/>
      <c r="I10" s="157"/>
    </row>
    <row r="11" spans="1:9" ht="15">
      <c r="A11" s="145" t="s">
        <v>87</v>
      </c>
      <c r="B11" s="180">
        <v>479.6</v>
      </c>
      <c r="C11" s="180">
        <v>1500</v>
      </c>
      <c r="D11" s="180">
        <v>1500</v>
      </c>
      <c r="E11" s="180">
        <f>SUM(D11-B11)</f>
        <v>1020.4</v>
      </c>
      <c r="F11" s="149"/>
      <c r="G11" s="147">
        <v>0</v>
      </c>
      <c r="H11" s="150">
        <f>SUM(E11-G11)</f>
        <v>1020.4</v>
      </c>
      <c r="I11" s="151">
        <v>349.6</v>
      </c>
    </row>
    <row r="12" spans="1:9" ht="15.75" thickBot="1">
      <c r="A12" s="153"/>
      <c r="B12" s="181"/>
      <c r="C12" s="182"/>
      <c r="D12" s="182"/>
      <c r="E12" s="182"/>
      <c r="F12" s="154"/>
      <c r="G12" s="155"/>
      <c r="H12" s="155"/>
      <c r="I12" s="156"/>
    </row>
    <row r="13" spans="1:9" ht="15">
      <c r="A13" s="145"/>
      <c r="B13" s="180"/>
      <c r="C13" s="180"/>
      <c r="D13" s="180"/>
      <c r="E13" s="180"/>
      <c r="F13" s="146"/>
      <c r="G13" s="147"/>
      <c r="H13" s="147"/>
      <c r="I13" s="157"/>
    </row>
    <row r="14" spans="1:9" ht="15">
      <c r="A14" s="158" t="s">
        <v>88</v>
      </c>
      <c r="B14" s="180">
        <v>0</v>
      </c>
      <c r="C14" s="180">
        <v>0</v>
      </c>
      <c r="D14" s="180">
        <v>0</v>
      </c>
      <c r="E14" s="180">
        <f>SUM(D14-B14)</f>
        <v>0</v>
      </c>
      <c r="F14" s="149"/>
      <c r="G14" s="147">
        <v>0</v>
      </c>
      <c r="H14" s="147">
        <v>0</v>
      </c>
      <c r="I14" s="157">
        <v>0</v>
      </c>
    </row>
    <row r="15" spans="1:9" ht="15.75" thickBot="1">
      <c r="A15" s="153"/>
      <c r="B15" s="181"/>
      <c r="C15" s="182"/>
      <c r="D15" s="182"/>
      <c r="E15" s="182"/>
      <c r="F15" s="154"/>
      <c r="G15" s="155"/>
      <c r="H15" s="155"/>
      <c r="I15" s="156"/>
    </row>
    <row r="16" spans="1:9" ht="15">
      <c r="A16" s="145"/>
      <c r="B16" s="180"/>
      <c r="C16" s="180"/>
      <c r="D16" s="180"/>
      <c r="E16" s="180"/>
      <c r="F16" s="146"/>
      <c r="G16" s="159"/>
      <c r="H16" s="159"/>
      <c r="I16" s="160"/>
    </row>
    <row r="17" spans="1:9" ht="15">
      <c r="A17" s="158" t="s">
        <v>89</v>
      </c>
      <c r="B17" s="180">
        <v>773</v>
      </c>
      <c r="C17" s="180">
        <v>1130</v>
      </c>
      <c r="D17" s="180">
        <v>1130</v>
      </c>
      <c r="E17" s="180">
        <f>SUM(D17-B17)</f>
        <v>357</v>
      </c>
      <c r="F17" s="149"/>
      <c r="G17" s="150">
        <v>0</v>
      </c>
      <c r="H17" s="150">
        <v>357</v>
      </c>
      <c r="I17" s="151">
        <v>721.03</v>
      </c>
    </row>
    <row r="18" spans="1:9" ht="15.75" thickBot="1">
      <c r="A18" s="153"/>
      <c r="B18" s="181"/>
      <c r="C18" s="182"/>
      <c r="D18" s="182"/>
      <c r="E18" s="182"/>
      <c r="F18" s="154"/>
      <c r="G18" s="155"/>
      <c r="H18" s="155"/>
      <c r="I18" s="156"/>
    </row>
    <row r="19" spans="1:9" ht="15">
      <c r="A19" s="161"/>
      <c r="B19" s="183"/>
      <c r="C19" s="184"/>
      <c r="D19" s="183"/>
      <c r="E19" s="183"/>
      <c r="F19" s="146"/>
      <c r="G19" s="147"/>
      <c r="H19" s="147"/>
      <c r="I19" s="157"/>
    </row>
    <row r="20" spans="1:9" ht="15">
      <c r="A20" s="145" t="s">
        <v>90</v>
      </c>
      <c r="B20" s="180">
        <v>1257.21</v>
      </c>
      <c r="C20" s="180">
        <v>5000</v>
      </c>
      <c r="D20" s="180">
        <v>5000</v>
      </c>
      <c r="E20" s="180">
        <f>SUM(D20-B20)</f>
        <v>3742.79</v>
      </c>
      <c r="F20" s="149"/>
      <c r="G20" s="147">
        <v>0</v>
      </c>
      <c r="H20" s="147">
        <v>3742.79</v>
      </c>
      <c r="I20" s="157">
        <v>2116.84</v>
      </c>
    </row>
    <row r="21" spans="1:9" ht="15.75" thickBot="1">
      <c r="A21" s="153"/>
      <c r="B21" s="185"/>
      <c r="C21" s="185"/>
      <c r="D21" s="182"/>
      <c r="E21" s="182"/>
      <c r="F21" s="162"/>
      <c r="G21" s="155"/>
      <c r="H21" s="155"/>
      <c r="I21" s="156"/>
    </row>
    <row r="22" spans="1:9" ht="15.75" thickBot="1">
      <c r="A22" s="163" t="s">
        <v>91</v>
      </c>
      <c r="B22" s="186">
        <f>SUM(B5+B8+B11+B20)</f>
        <v>1812.7800000000002</v>
      </c>
      <c r="C22" s="187">
        <f>SUM(C5:C21)</f>
        <v>14630</v>
      </c>
      <c r="D22" s="188">
        <f>SUM(D5:D20)</f>
        <v>14630</v>
      </c>
      <c r="E22" s="188">
        <f>SUM(E4:E21)</f>
        <v>12044.220000000001</v>
      </c>
      <c r="F22" s="164"/>
      <c r="G22" s="165">
        <f>SUM(G5:G20)</f>
        <v>6468.35</v>
      </c>
      <c r="H22" s="165">
        <f>SUM(H5+H11+H20)</f>
        <v>5218.87</v>
      </c>
      <c r="I22" s="165">
        <f>SUM(I4:I21)</f>
        <v>3267.53</v>
      </c>
    </row>
  </sheetData>
  <sheetProtection/>
  <mergeCells count="2">
    <mergeCell ref="A1:I1"/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Aurore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</dc:creator>
  <cp:keywords/>
  <dc:description/>
  <cp:lastModifiedBy>jo Vrijens</cp:lastModifiedBy>
  <cp:lastPrinted>2016-12-07T12:41:11Z</cp:lastPrinted>
  <dcterms:created xsi:type="dcterms:W3CDTF">2001-02-27T19:39:15Z</dcterms:created>
  <dcterms:modified xsi:type="dcterms:W3CDTF">2021-10-27T05:10:25Z</dcterms:modified>
  <cp:category/>
  <cp:version/>
  <cp:contentType/>
  <cp:contentStatus/>
</cp:coreProperties>
</file>