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10" windowHeight="9050" tabRatio="947" activeTab="2"/>
  </bookViews>
  <sheets>
    <sheet name="BILAN" sheetId="1" r:id="rId1"/>
    <sheet name="Poste 1 Cotisations" sheetId="2" r:id="rId2"/>
    <sheet name="Poste 2 licences et cartes" sheetId="3" r:id="rId3"/>
    <sheet name="Poste 3 matériel" sheetId="4" r:id="rId4"/>
    <sheet name="Poste 4 subventions" sheetId="5" r:id="rId5"/>
    <sheet name="Poste 5 Reseau ALIEN" sheetId="6" r:id="rId6"/>
    <sheet name="Poste 5 bis comptes Alien" sheetId="7" r:id="rId7"/>
    <sheet name="Poste 6 Charges d'exploitation" sheetId="8" r:id="rId8"/>
    <sheet name="COMMISSIONS" sheetId="9" r:id="rId9"/>
    <sheet name="COMPTE CHEQUES" sheetId="10" r:id="rId10"/>
    <sheet name="Dette FFESSM" sheetId="11" r:id="rId11"/>
  </sheets>
  <definedNames>
    <definedName name="_xlnm.Print_Area" localSheetId="0">'BILAN'!$A$1:$L$68</definedName>
    <definedName name="_xlnm.Print_Area" localSheetId="10">'Dette FFESSM'!$A$1:$C$49</definedName>
    <definedName name="_xlnm.Print_Area" localSheetId="1">'Poste 1 Cotisations'!$A$1:$E$30</definedName>
    <definedName name="_xlnm.Print_Area" localSheetId="2">'Poste 2 licences et cartes'!$A$1:$E$102</definedName>
  </definedNames>
  <calcPr fullCalcOnLoad="1"/>
</workbook>
</file>

<file path=xl/sharedStrings.xml><?xml version="1.0" encoding="utf-8"?>
<sst xmlns="http://schemas.openxmlformats.org/spreadsheetml/2006/main" count="858" uniqueCount="360">
  <si>
    <t>Date</t>
  </si>
  <si>
    <t>Nature mouvement</t>
  </si>
  <si>
    <t>Crédit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</si>
  <si>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</si>
  <si>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</si>
  <si>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</si>
  <si>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</si>
  <si>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</si>
  <si>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</si>
  <si>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</si>
  <si>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</si>
  <si>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</si>
  <si>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</si>
  <si>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</si>
  <si>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</si>
  <si>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</si>
  <si>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</si>
  <si>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</si>
  <si>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</si>
  <si>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</si>
  <si>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</si>
  <si>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</si>
  <si>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</si>
  <si>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</si>
  <si>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</si>
  <si>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</si>
  <si>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</si>
  <si>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</si>
  <si>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Poste 1  Cotisations Fédérales</t>
  </si>
  <si>
    <t>LICENCES ET CARTES DOUBLE FACE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</si>
  <si>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</si>
  <si>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</si>
  <si>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</si>
  <si>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</si>
  <si>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</si>
  <si>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</si>
  <si>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</si>
  <si>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</si>
  <si>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</si>
  <si>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</si>
  <si>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</si>
  <si>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</si>
  <si>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</si>
  <si>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</si>
  <si>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</si>
  <si>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</si>
  <si>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</si>
  <si>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</si>
  <si>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</si>
  <si>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</si>
  <si>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</si>
  <si>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</si>
  <si>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Site internet Comité</t>
  </si>
  <si>
    <t>Poste 4 Subventions</t>
  </si>
  <si>
    <t>RESEAU ALIEN</t>
  </si>
  <si>
    <t>Poste 2 licences et cartes</t>
  </si>
  <si>
    <t>N° Chq/virement</t>
  </si>
  <si>
    <t>Poste 6</t>
  </si>
  <si>
    <t>Poste 3 Matériel</t>
  </si>
  <si>
    <t>Poste 6 charges d'exploitation</t>
  </si>
  <si>
    <t>DETTE FFESSM</t>
  </si>
  <si>
    <t>DETTE INITIAL</t>
  </si>
  <si>
    <t>REMBOURSEMENT</t>
  </si>
  <si>
    <t>N° CHQ/VIR/ CB</t>
  </si>
  <si>
    <t>Prévisionnel</t>
  </si>
  <si>
    <t>Commission Juridique</t>
  </si>
  <si>
    <t>retours banque</t>
  </si>
  <si>
    <t>Cartes clubs</t>
  </si>
  <si>
    <t>Adhésions Nationales des clubs</t>
  </si>
  <si>
    <t>Adhésions Départementales des clubs</t>
  </si>
  <si>
    <t>Adhésions Régionales des clubs</t>
  </si>
  <si>
    <t>Total Poste 1</t>
  </si>
  <si>
    <t>Total Débit Crédit</t>
  </si>
  <si>
    <t>Total Poste 2</t>
  </si>
  <si>
    <t>Total Poste 3</t>
  </si>
  <si>
    <t>Total Poste 6</t>
  </si>
  <si>
    <t>Total Poste 4</t>
  </si>
  <si>
    <t>Total Poste 5</t>
  </si>
  <si>
    <t>Poste 5 Réseau ALIEN</t>
  </si>
  <si>
    <t>Suivi et maintenance site internet</t>
  </si>
  <si>
    <t>Restant dû</t>
  </si>
  <si>
    <t>Solde en Compte à l'instantanée</t>
  </si>
  <si>
    <t>COMMISSIONS</t>
  </si>
  <si>
    <t>Montant restant</t>
  </si>
  <si>
    <t xml:space="preserve">Montant </t>
  </si>
  <si>
    <t>Reste à</t>
  </si>
  <si>
    <t>Montant versé</t>
  </si>
  <si>
    <t xml:space="preserve">Montant pas </t>
  </si>
  <si>
    <t>demandé</t>
  </si>
  <si>
    <t>attribué</t>
  </si>
  <si>
    <t>verser</t>
  </si>
  <si>
    <t>APNEE</t>
  </si>
  <si>
    <t>ARCHEOLOGIE</t>
  </si>
  <si>
    <t>BIOLOGIE</t>
  </si>
  <si>
    <t>JURIDIQUE</t>
  </si>
  <si>
    <t>MEDICALE</t>
  </si>
  <si>
    <t>TECHNIQUE</t>
  </si>
  <si>
    <t>Totaux</t>
  </si>
  <si>
    <t>Réunions et  AG</t>
  </si>
  <si>
    <t>Adhésions Régional des clubs</t>
  </si>
  <si>
    <t>Achat matériel</t>
  </si>
  <si>
    <t>Remise chèque Tyrrhénia</t>
  </si>
  <si>
    <t>1 chèque</t>
  </si>
  <si>
    <t xml:space="preserve">Restant dû le 15 septembre 2020 </t>
  </si>
  <si>
    <t>COMPTES chèques 2020</t>
  </si>
  <si>
    <t>REPORT 31/12/2019</t>
  </si>
  <si>
    <t>comptes 01/01/2020</t>
  </si>
  <si>
    <t>Factures dûs le 15/09/2020</t>
  </si>
  <si>
    <t>Sommes restants à encaisser le 15/09/2020</t>
  </si>
  <si>
    <t>Reste en compte commissions 15/09/2020</t>
  </si>
  <si>
    <t>Solde en Compte au 01 janvier 2020</t>
  </si>
  <si>
    <t>Reversement Licences 2A     2019-2020</t>
  </si>
  <si>
    <t>Reversement Licences 2B     2019-2020</t>
  </si>
  <si>
    <t>Avoir Région 15 septembre 2020</t>
  </si>
  <si>
    <t>Avoir théorique Région 15 sept. 2020</t>
  </si>
  <si>
    <t>Dette  FFESSM 01/01/2020</t>
  </si>
  <si>
    <t>Compte de résultat 2020</t>
  </si>
  <si>
    <t>Au 15/09/2020</t>
  </si>
  <si>
    <t>Balance 2020</t>
  </si>
  <si>
    <t>Comptes rattachés des commissions 2020</t>
  </si>
  <si>
    <t>en banque 1/1/20</t>
  </si>
  <si>
    <t>en 2020</t>
  </si>
  <si>
    <t>versé 15/09/20</t>
  </si>
  <si>
    <t>en banque 15/09/20</t>
  </si>
  <si>
    <t xml:space="preserve">virement </t>
  </si>
  <si>
    <t>Virement</t>
  </si>
  <si>
    <t>Cartes  clubs</t>
  </si>
  <si>
    <t>Reversement Cartes 2A         1/1 au 31/8/2019</t>
  </si>
  <si>
    <t>Reversement Cartes 2B         1/1 au 31/8/2019</t>
  </si>
  <si>
    <t>Règlement  licences / cartes   décembreb 2019</t>
  </si>
  <si>
    <t>Reversement Cartes 2A FFESSM   1/1 au 31/8/2019</t>
  </si>
  <si>
    <t>Reversement Cartes 2B FFESSM   1/1 au 31/8/2019</t>
  </si>
  <si>
    <t>Règlement licences / Cartes     décembre 2019</t>
  </si>
  <si>
    <t>Fact 2020-6-12-1 A Grate charcuterie pot région Salon</t>
  </si>
  <si>
    <t>Fact 2020-6-14-1 Location Amphi Fac Corte AG janvier</t>
  </si>
  <si>
    <t>Fact 2020-6-17-1 cotisations CROS 2020</t>
  </si>
  <si>
    <t>Fact 2020-6-6-1 maintenance site internet 2020 Azurine</t>
  </si>
  <si>
    <t>Vente Fournitures Fédérales</t>
  </si>
  <si>
    <t xml:space="preserve">Licences             </t>
  </si>
  <si>
    <t xml:space="preserve">Licences                  </t>
  </si>
  <si>
    <t>STARESO ALIEN séjour Scientifique</t>
  </si>
  <si>
    <t>BURON Daniel déplacements Corte Alien</t>
  </si>
  <si>
    <t>REPORT 31/12/2017</t>
  </si>
  <si>
    <t>Frais déplacements VRIJENS réunion 15 Mars</t>
  </si>
  <si>
    <t>Frais déplacements LERISSEL Alien</t>
  </si>
  <si>
    <t>Frais déplacements BRURON Alien</t>
  </si>
  <si>
    <t>SPICE CIRCUS Supports de communication</t>
  </si>
  <si>
    <t>Frais déplacements BURON Alien</t>
  </si>
  <si>
    <t>Frais Déplact SERAFINI Alien</t>
  </si>
  <si>
    <t>Frais Déplact Escales Alien</t>
  </si>
  <si>
    <t>Frais Déplact Buron Alien</t>
  </si>
  <si>
    <t>Frais déplacement ESPLAT Alien</t>
  </si>
  <si>
    <t>Frais deplacements ALIEN Buron</t>
  </si>
  <si>
    <t>Frais deplacements ALIEN Ferrand</t>
  </si>
  <si>
    <t>Sortie ALIEN Buron Daniel</t>
  </si>
  <si>
    <t>Costa verde Loisirs plongées recherche ALIEN</t>
  </si>
  <si>
    <t>Frais Alien Lerissel Karine</t>
  </si>
  <si>
    <t>Frais deplacements BURON ALIEN</t>
  </si>
  <si>
    <t>Frais deplacements BURON ALIEN Fête science</t>
  </si>
  <si>
    <t>COMPTES Alien 2018 / 2019 / 2020</t>
  </si>
  <si>
    <t>Budget Alien 2018-2019</t>
  </si>
  <si>
    <t>Budget Alien 2019-2020</t>
  </si>
  <si>
    <t>VIR acompte Budget ALIEN 2018-2019 OEC</t>
  </si>
  <si>
    <t>Solde Budget Alien 2018 - 2019 ALIEN OEC</t>
  </si>
  <si>
    <t>OEC avance alien budget 2019 - 2020</t>
  </si>
  <si>
    <t>Fact 2020-6-8-1 déplacement Président AG 2A</t>
  </si>
  <si>
    <t>Prélèvement</t>
  </si>
  <si>
    <t>Remboursement dette FFESSM</t>
  </si>
  <si>
    <t>Ristournes 2019 Cartes CODEP</t>
  </si>
  <si>
    <t>Versement 1er acompte subvention CTR 2020</t>
  </si>
  <si>
    <t>Reversement ristournes cartes CODEP 2A</t>
  </si>
  <si>
    <t>Reversement ristournes cartes CODEP 2B</t>
  </si>
  <si>
    <t>Fact 2020-6-12-1 A GRIATE Pôt comité salon de la plongée</t>
  </si>
  <si>
    <t>Fact 2020-6-14-2 pot AG Régional</t>
  </si>
  <si>
    <t>CB</t>
  </si>
  <si>
    <t>Facture 2020-6-6-1 maintenance site internet 2020 Azurine</t>
  </si>
  <si>
    <t>Fact 2020-6-8-2 déplacement Pdt AG Corte</t>
  </si>
  <si>
    <t>Fact 2020-6-9-1 Repas avec Pdt FFESSM AG janv ier</t>
  </si>
  <si>
    <t>Fact 2020-6-14-3 Repas CDR et pdt commissions AG</t>
  </si>
  <si>
    <t>Fact 2020-6-8-2 et 2020-6-9-1 Dépl pdt et repas AG</t>
  </si>
  <si>
    <t>Fact 2020-6-8-3 déplacement AG Corte VIGNOCCHI</t>
  </si>
  <si>
    <t>Fact 2020-6-8-4 déplacement AG Corte ESCALES</t>
  </si>
  <si>
    <t>Fact 2020-6-8-5 déplacement AG Corte TOMI</t>
  </si>
  <si>
    <t>Fact 2020-6-16-01 Lafont D&amp;O CDR</t>
  </si>
  <si>
    <t>Licences decembre fact FFESSM   FWEB1900529</t>
  </si>
  <si>
    <t>Brevets decembre fact FFESSM FWEB1900530</t>
  </si>
  <si>
    <t>Fact 2020-3-1 achat Rogneuse</t>
  </si>
  <si>
    <t>virement</t>
  </si>
  <si>
    <t>Fact 2020-6-9-2 Logement Ajaccio Pdt</t>
  </si>
  <si>
    <t>Fact 2020-6-8-6 déplacement réunion Ajaccio Pdt</t>
  </si>
  <si>
    <t>Fact 2020-6-2-1 cartouches d'encre</t>
  </si>
  <si>
    <t>Prélèvement sepa Licences cartes dec 2019</t>
  </si>
  <si>
    <t>Facture 191226 CTR Cartes dec 19</t>
  </si>
  <si>
    <t>Prélèvement sepa Affiliation Corsica Free Diving</t>
  </si>
  <si>
    <t>Fact 2020-6-8-7 déplacement AG Corte Zaragoza Arn</t>
  </si>
  <si>
    <t>Fact 2020-6-8-8 déplacement AG Corte POIGET</t>
  </si>
  <si>
    <t>Fact 2020-6-1-1 Achat livrets CTR (juillet 2019)</t>
  </si>
  <si>
    <t xml:space="preserve">FACT 2020-2-1-1 ffessm cartes janvier clubs </t>
  </si>
  <si>
    <t>FACT 2020-2-1-2 ffessm licences janvier clubs</t>
  </si>
  <si>
    <t>Fact 2020-6-7-1 Cotisation Progeliance net</t>
  </si>
  <si>
    <t>Fact 2020-6-7-1 Frais sur virement permanent</t>
  </si>
  <si>
    <t>Fact 2020-6-7-1 Cotisation Jazz</t>
  </si>
  <si>
    <t>Fact 2020-6-3-1 Envoi postale dossier ANS</t>
  </si>
  <si>
    <t>Fact 2020-6-14-4 Déplacement Tresorière</t>
  </si>
  <si>
    <t>Commision archeo 1er versement subvention 2020</t>
  </si>
  <si>
    <t>17/02/202</t>
  </si>
  <si>
    <t>Versement 1er acompte subvention Archeo 2020</t>
  </si>
  <si>
    <t>Rejet SEPA Borgosub</t>
  </si>
  <si>
    <t>Prélèvement SEPA licences cartes jan 2020</t>
  </si>
  <si>
    <t>Rejet SEPA Aquarium</t>
  </si>
  <si>
    <t>Cartes CTR décembre 2019 Fact 191226</t>
  </si>
  <si>
    <t>Remise chèques Taravo et Base aérienne</t>
  </si>
  <si>
    <t>2 chèques 1227</t>
  </si>
  <si>
    <t>Licences cartes Taravo Fact 200105</t>
  </si>
  <si>
    <t>Chèque</t>
  </si>
  <si>
    <t>Licences cartes Base aérienne Fact 200109</t>
  </si>
  <si>
    <t>Facture 2020-6-7-2 Progéliance net</t>
  </si>
  <si>
    <t>Fact 2020-6-7-2 Frais sur virement permanent</t>
  </si>
  <si>
    <t>Fact 2020-6-7-2 Prélèvement sepa Affiliation Corsica Free Diving</t>
  </si>
  <si>
    <t>Fact 2020-6-7-2 Frais sur impayés SEPA</t>
  </si>
  <si>
    <t>Fact 2020-6-7-2 Frais sur prélèvement SEPA</t>
  </si>
  <si>
    <t>Fact 2020-6-7-2 Frais sur impayé SEPA</t>
  </si>
  <si>
    <t>Fact 2020-6-7-2 Cotisation Jazz</t>
  </si>
  <si>
    <t>1 Achat fournitures fédérales</t>
  </si>
  <si>
    <t>2 Fournitures administratives</t>
  </si>
  <si>
    <t>3 Frais d'affranchissement</t>
  </si>
  <si>
    <t>4 Téléphone Internet</t>
  </si>
  <si>
    <t>5 Site Internet Comité</t>
  </si>
  <si>
    <t>6 Suivi et maintenance site Internet Comité</t>
  </si>
  <si>
    <t>7 Frais Bancaires</t>
  </si>
  <si>
    <t>8 Déplacements</t>
  </si>
  <si>
    <t>9 Hébergements repas</t>
  </si>
  <si>
    <t>10 Location de voitures</t>
  </si>
  <si>
    <t>11 Essence</t>
  </si>
  <si>
    <t>12 Salons, Foires et expositions</t>
  </si>
  <si>
    <t>13 Réceptions et frais de représentation</t>
  </si>
  <si>
    <t>14 Réunions et AG</t>
  </si>
  <si>
    <t>15 Communication et publicité</t>
  </si>
  <si>
    <t>16 Assurances</t>
  </si>
  <si>
    <t>17 Remboursement dette</t>
  </si>
  <si>
    <t>Fact 2020-6-7-1    Cotisation Progeliance net</t>
  </si>
  <si>
    <t>Fact 2020-6-7-1    Frais sur virement permanent</t>
  </si>
  <si>
    <t>Fact 2020-6-7-1     Cotisation Jazz</t>
  </si>
  <si>
    <t>Fact 2020-6-7-2    Frais sur virement permanent</t>
  </si>
  <si>
    <t>Fact 2020-6-7-2     Frais sur impayés SEPA</t>
  </si>
  <si>
    <t>Fact 2020-6-7-2     Frais sur prélèvement SEPA</t>
  </si>
  <si>
    <t>Fact 2020-6-7-2     Frais sur impayé SEPA</t>
  </si>
  <si>
    <t>Fact 2020-6-7-2     Cotisation Jazz</t>
  </si>
  <si>
    <t>1 Cotisations Nationales des Clubs</t>
  </si>
  <si>
    <t>2 Cotisations Régionales des clubs</t>
  </si>
  <si>
    <t>3 Cotisations départementales des club</t>
  </si>
  <si>
    <t>1 Licences / Cartes</t>
  </si>
  <si>
    <t>2 Cartes commissions</t>
  </si>
  <si>
    <t>3 Reglement licences/ Cartes 2019</t>
  </si>
  <si>
    <t>4 Reversement ristournes licences 2A</t>
  </si>
  <si>
    <t>5 Reversement ristournes cartes 2A</t>
  </si>
  <si>
    <t>6 Reversement ristournes licences 2B</t>
  </si>
  <si>
    <t>7 Reversement ristournes cartes 2B</t>
  </si>
  <si>
    <t>1 Subvention Commission Technique</t>
  </si>
  <si>
    <t>2 Subvention commission Archelogie</t>
  </si>
  <si>
    <t>3 Subvention Commision Environnement et Biologie</t>
  </si>
  <si>
    <t>4 Subvention Commission Apnée</t>
  </si>
  <si>
    <t>5 Subvention Commission Médicale</t>
  </si>
  <si>
    <t>6 Subvention Commission Juridique</t>
  </si>
  <si>
    <t>7 CNDS</t>
  </si>
  <si>
    <t>8 Divers</t>
  </si>
  <si>
    <t>Fact 2020-6-7-2    Cotisation Progeliance net</t>
  </si>
  <si>
    <t>Fact 2020-6-7-3 Progéliance net</t>
  </si>
  <si>
    <t>Prélèvement SEPA Borgosub</t>
  </si>
  <si>
    <t>Prélèvement SEPA licences cartes + 1 frais de rejet + bout</t>
  </si>
  <si>
    <t>Prélèvement SEPA remb frais rejet</t>
  </si>
  <si>
    <t>Prélèvement SEPA Licences cartes février 2020</t>
  </si>
  <si>
    <t>Prélèvement SEPA Borgosub dec janv février</t>
  </si>
  <si>
    <t>Remboursement LEMAITRE Ciuttata</t>
  </si>
  <si>
    <t>Fact 2020-6-7-3 Frais sur virement permanent</t>
  </si>
  <si>
    <t>Remboursement Hippocampe</t>
  </si>
  <si>
    <t>Rejet SEPA LEMAITRE Mars</t>
  </si>
  <si>
    <t>Fact 2020-6-7-3 Frais sur prélèvement SEPA</t>
  </si>
  <si>
    <t>Fact 2020-6-7-3 Frais sur impayé SEPA LEMAITRE Mars</t>
  </si>
  <si>
    <t>Fact 2020-6-7-3 Cotisation Jazz</t>
  </si>
  <si>
    <t>Fact 2020-6-7-4 Progéliance net</t>
  </si>
  <si>
    <t>Fact 2020-6-7-4 Frais sur virement permanent</t>
  </si>
  <si>
    <t>Prélèvement SEPA Licences cartes mars</t>
  </si>
  <si>
    <t>Fact 2020-6-7-4 Frais sur prélèvement SEPA</t>
  </si>
  <si>
    <t>Versement subvention commision médicale</t>
  </si>
  <si>
    <t>Fact 2020-6-7-4 Cotisation Jazz</t>
  </si>
  <si>
    <t>Fact 2020-6-7-5 Progéliance net</t>
  </si>
  <si>
    <t>Fact 2020-6-17-2 Kanumera</t>
  </si>
  <si>
    <t>Fact 2020-1-1-1 FFESSM Affiliations clubs</t>
  </si>
  <si>
    <t>Fact 2020-6-12-2 FFESSM salon plongée</t>
  </si>
  <si>
    <t>SEPA Fact 200202 (régularisation facture comité 2019)</t>
  </si>
  <si>
    <t>Fact 2020-6-12-2 FFESSM invitations / chemises salon</t>
  </si>
  <si>
    <t>18 Divers</t>
  </si>
  <si>
    <t>Fact 2020-6-18-1 cotisations CROS 2020</t>
  </si>
  <si>
    <t>Fact 2020-6-18-2 Kanumera masques covid19 clubs région</t>
  </si>
  <si>
    <t>Fact 2020-6-3-1 Envoi postal dossier ANS</t>
  </si>
  <si>
    <t>Fact 2020-6-3-2 Envoi postal dossier masques clubs</t>
  </si>
  <si>
    <t>Fact 2020-6-7-5 Frais sur virement permanent</t>
  </si>
  <si>
    <t>Fact 2020-6-7-5 Cotisation Jazz</t>
  </si>
  <si>
    <t>Fact 2020-6-7-6 Progéliance net</t>
  </si>
  <si>
    <t>Prélèvement SEPA Licences cartes avril</t>
  </si>
  <si>
    <t>Fact 2020-6-7-6 Frais sur prélèvement SEPA</t>
  </si>
  <si>
    <t>Fact 2020-6-7-6 Frais sur virement permanent</t>
  </si>
  <si>
    <t>Fact 2020-6-7-6 Cotisation Jazz</t>
  </si>
  <si>
    <t>Fact 2020-6-7-4 Cotisation annuelle carte</t>
  </si>
  <si>
    <t>cartes CTR juin 2020 Fact 200644</t>
  </si>
  <si>
    <t>Fact 2020-6-7-7 Frais sur virement permanent</t>
  </si>
  <si>
    <t>Prélèvement SEPA Licences cartes MAI JUIN</t>
  </si>
  <si>
    <t>Prélèvement SEPA Licences cartes MAI JUIN + affil ollagnon</t>
  </si>
  <si>
    <t xml:space="preserve">Prélèvement SEPA Licences cartes MAI JUIN </t>
  </si>
  <si>
    <t>Prélèvement sepa Affiliation OLLAGNON</t>
  </si>
  <si>
    <t>Fact 2020-6-7-7 Frais sur prélèvement SEPA</t>
  </si>
  <si>
    <t>Fact 2020-6-7-7 Progéliance net</t>
  </si>
  <si>
    <t>Remise Chèque</t>
  </si>
  <si>
    <t>Règlement F0200208 TARAVO</t>
  </si>
  <si>
    <t>Fact juin carte ARCHEO F0200645</t>
  </si>
  <si>
    <t>FACT 2020-2-1-11 cartes CTR FFESSM</t>
  </si>
  <si>
    <t>FACT 2020-2-1-11 cartes ARCHEO FFESSM</t>
  </si>
  <si>
    <t>Fact 2020-2-1-3 +4  FFESSM licences et cartes fevr</t>
  </si>
  <si>
    <t>Fact 2020-2-1-5 +6  FFESSM licences et cartes mars</t>
  </si>
  <si>
    <t>Fact 2020-2-1-7 +8  FFESSM licences et cartes avril</t>
  </si>
  <si>
    <t>Fact 2020-2-1-9+10+11+12  lic. et cart. mai/juin</t>
  </si>
  <si>
    <t>Fact 2020-2-1-9+10+11+12  licences et cartes mai/juin</t>
  </si>
  <si>
    <t>Solde subvention commission archéo</t>
  </si>
  <si>
    <t>2020-5-1 Frais déplacements BURON ALIEN 20/7 Porto</t>
  </si>
  <si>
    <t>Frais déplacements BURON ALIEN 20/7 Porto F2020-5-1</t>
  </si>
  <si>
    <t>Fact 2020-6-7-7 Cotisation Jazz</t>
  </si>
  <si>
    <t>Fact 2020-6-7-8 Progéliance net</t>
  </si>
  <si>
    <t xml:space="preserve">2020-5-4 Frais déplacements visite clubs balagne </t>
  </si>
  <si>
    <t>2020-5-2 Repas Buron déplacements</t>
  </si>
  <si>
    <t>2020-5-3 Réunion repas Office environnement</t>
  </si>
  <si>
    <t>Fact 2020-6-7-8 Frais sur virement permanent</t>
  </si>
  <si>
    <t>CTR Fact 20200757</t>
  </si>
  <si>
    <t>Prélèvement SEPA Licences cartes juillet</t>
  </si>
  <si>
    <t>Prélèvement SEPA Affiliations 88c et 89c</t>
  </si>
  <si>
    <t>Fact 2020-6-7-8 Frais sur prélèvement SEPA</t>
  </si>
  <si>
    <t>Fact FFESSM LICENCES JUILLET F2020-2-1-13</t>
  </si>
  <si>
    <t>Fact FFESSM CARTES JUILLET F2020-2-1-14</t>
  </si>
  <si>
    <t>Fact FFESSM CARTES JUILLET F2020-2-1-14 CTR</t>
  </si>
  <si>
    <t>2 Chèques</t>
  </si>
  <si>
    <t>FACT 200078 SPICE CIRCUS ALIEN</t>
  </si>
  <si>
    <t>Avance archeo 2020-2021</t>
  </si>
  <si>
    <t>Versement subvention archeo avance 2020-2021</t>
  </si>
  <si>
    <t>Solde de la dette Corse</t>
  </si>
  <si>
    <t>Versement subvention medicale solde de la subvention</t>
  </si>
  <si>
    <t>Solde Subvention médical</t>
  </si>
  <si>
    <t>Fact 2020-6-7-8 Cotisation Jazz</t>
  </si>
  <si>
    <t xml:space="preserve">Fact 2020-6-7-8 progileance net </t>
  </si>
  <si>
    <t>2020-5-5 SPICE CIRCUS ALIEN impression livres</t>
  </si>
  <si>
    <t>Prélèvement SEPA Licences cartes aout</t>
  </si>
  <si>
    <t>FFESSM licences aout fact- 2020-1-16</t>
  </si>
  <si>
    <t>FFESSM Cartes Aout Fact 2020-1-15</t>
  </si>
  <si>
    <t>FFESSM Cartes aout CTR fact 2020-2-1-15</t>
  </si>
  <si>
    <t>CTR Fact 20200857</t>
  </si>
  <si>
    <t>CTR Fact 200857</t>
  </si>
  <si>
    <t>Fact 2020-6-7-9 Frais sur prélèvement SEPA</t>
  </si>
  <si>
    <t>Virement ALIEN Avance 2020- 2021</t>
  </si>
  <si>
    <t>Virement avance 2020-2021</t>
  </si>
  <si>
    <t>Avance alien Budget 2020-2021</t>
  </si>
  <si>
    <t>Budget Alien 2020-2021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</si>
</sst>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72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4"/>
      <name val="Fredfont"/>
      <family val="0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4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Arial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4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left"/>
    </xf>
    <xf numFmtId="175" fontId="0" fillId="0" borderId="10" xfId="0" applyNumberFormat="1" applyFont="1" applyBorder="1" applyAlignment="1">
      <alignment horizontal="right"/>
    </xf>
    <xf numFmtId="175" fontId="3" fillId="33" borderId="10" xfId="0" applyNumberFormat="1" applyFont="1" applyFill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4" fontId="0" fillId="34" borderId="1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4" fontId="12" fillId="35" borderId="14" xfId="0" applyNumberFormat="1" applyFont="1" applyFill="1" applyBorder="1" applyAlignment="1">
      <alignment/>
    </xf>
    <xf numFmtId="3" fontId="12" fillId="35" borderId="14" xfId="0" applyNumberFormat="1" applyFont="1" applyFill="1" applyBorder="1" applyAlignment="1">
      <alignment/>
    </xf>
    <xf numFmtId="176" fontId="67" fillId="35" borderId="15" xfId="0" applyNumberFormat="1" applyFont="1" applyFill="1" applyBorder="1" applyAlignment="1">
      <alignment horizontal="right"/>
    </xf>
    <xf numFmtId="4" fontId="5" fillId="35" borderId="16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0" fillId="35" borderId="17" xfId="0" applyNumberFormat="1" applyFont="1" applyFill="1" applyBorder="1" applyAlignment="1">
      <alignment/>
    </xf>
    <xf numFmtId="176" fontId="67" fillId="35" borderId="15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4" fontId="0" fillId="37" borderId="20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4" fontId="67" fillId="37" borderId="15" xfId="0" applyNumberFormat="1" applyFont="1" applyFill="1" applyBorder="1" applyAlignment="1">
      <alignment horizontal="right"/>
    </xf>
    <xf numFmtId="4" fontId="7" fillId="37" borderId="22" xfId="0" applyNumberFormat="1" applyFont="1" applyFill="1" applyBorder="1" applyAlignment="1">
      <alignment horizontal="center"/>
    </xf>
    <xf numFmtId="4" fontId="0" fillId="38" borderId="20" xfId="0" applyNumberFormat="1" applyFont="1" applyFill="1" applyBorder="1" applyAlignment="1">
      <alignment horizontal="center"/>
    </xf>
    <xf numFmtId="4" fontId="3" fillId="37" borderId="14" xfId="0" applyNumberFormat="1" applyFont="1" applyFill="1" applyBorder="1" applyAlignment="1">
      <alignment/>
    </xf>
    <xf numFmtId="176" fontId="67" fillId="37" borderId="15" xfId="0" applyNumberFormat="1" applyFont="1" applyFill="1" applyBorder="1" applyAlignment="1">
      <alignment/>
    </xf>
    <xf numFmtId="4" fontId="5" fillId="37" borderId="16" xfId="0" applyNumberFormat="1" applyFont="1" applyFill="1" applyBorder="1" applyAlignment="1">
      <alignment horizontal="center"/>
    </xf>
    <xf numFmtId="4" fontId="5" fillId="38" borderId="23" xfId="0" applyNumberFormat="1" applyFont="1" applyFill="1" applyBorder="1" applyAlignment="1">
      <alignment horizontal="center"/>
    </xf>
    <xf numFmtId="4" fontId="12" fillId="37" borderId="23" xfId="0" applyNumberFormat="1" applyFont="1" applyFill="1" applyBorder="1" applyAlignment="1">
      <alignment horizontal="left"/>
    </xf>
    <xf numFmtId="176" fontId="67" fillId="37" borderId="15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center"/>
    </xf>
    <xf numFmtId="4" fontId="3" fillId="38" borderId="22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3" fillId="38" borderId="23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3" fillId="38" borderId="17" xfId="0" applyNumberFormat="1" applyFont="1" applyFill="1" applyBorder="1" applyAlignment="1">
      <alignment horizontal="center"/>
    </xf>
    <xf numFmtId="4" fontId="67" fillId="37" borderId="25" xfId="0" applyNumberFormat="1" applyFont="1" applyFill="1" applyBorder="1" applyAlignment="1">
      <alignment horizontal="right"/>
    </xf>
    <xf numFmtId="4" fontId="6" fillId="37" borderId="20" xfId="0" applyNumberFormat="1" applyFont="1" applyFill="1" applyBorder="1" applyAlignment="1">
      <alignment/>
    </xf>
    <xf numFmtId="3" fontId="6" fillId="37" borderId="21" xfId="0" applyNumberFormat="1" applyFont="1" applyFill="1" applyBorder="1" applyAlignment="1">
      <alignment/>
    </xf>
    <xf numFmtId="176" fontId="67" fillId="37" borderId="26" xfId="0" applyNumberFormat="1" applyFont="1" applyFill="1" applyBorder="1" applyAlignment="1">
      <alignment/>
    </xf>
    <xf numFmtId="4" fontId="5" fillId="38" borderId="17" xfId="0" applyNumberFormat="1" applyFont="1" applyFill="1" applyBorder="1" applyAlignment="1">
      <alignment horizontal="center"/>
    </xf>
    <xf numFmtId="4" fontId="12" fillId="37" borderId="17" xfId="0" applyNumberFormat="1" applyFont="1" applyFill="1" applyBorder="1" applyAlignment="1">
      <alignment horizontal="right"/>
    </xf>
    <xf numFmtId="4" fontId="12" fillId="37" borderId="14" xfId="0" applyNumberFormat="1" applyFont="1" applyFill="1" applyBorder="1" applyAlignment="1">
      <alignment horizontal="left"/>
    </xf>
    <xf numFmtId="176" fontId="67" fillId="37" borderId="26" xfId="0" applyNumberFormat="1" applyFont="1" applyFill="1" applyBorder="1" applyAlignment="1">
      <alignment horizontal="right"/>
    </xf>
    <xf numFmtId="4" fontId="13" fillId="38" borderId="12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3" fillId="38" borderId="21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12" fillId="37" borderId="14" xfId="0" applyNumberFormat="1" applyFont="1" applyFill="1" applyBorder="1" applyAlignment="1">
      <alignment/>
    </xf>
    <xf numFmtId="3" fontId="14" fillId="37" borderId="14" xfId="0" applyNumberFormat="1" applyFont="1" applyFill="1" applyBorder="1" applyAlignment="1">
      <alignment/>
    </xf>
    <xf numFmtId="4" fontId="15" fillId="37" borderId="17" xfId="0" applyNumberFormat="1" applyFont="1" applyFill="1" applyBorder="1" applyAlignment="1">
      <alignment horizontal="right"/>
    </xf>
    <xf numFmtId="4" fontId="15" fillId="37" borderId="14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175" fontId="0" fillId="0" borderId="25" xfId="0" applyNumberFormat="1" applyFont="1" applyBorder="1" applyAlignment="1">
      <alignment horizontal="right"/>
    </xf>
    <xf numFmtId="175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38" borderId="30" xfId="0" applyNumberFormat="1" applyFont="1" applyFill="1" applyBorder="1" applyAlignment="1">
      <alignment/>
    </xf>
    <xf numFmtId="4" fontId="1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6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75" fontId="3" fillId="9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14" fontId="0" fillId="9" borderId="13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4" borderId="10" xfId="0" applyNumberFormat="1" applyFont="1" applyFill="1" applyBorder="1" applyAlignment="1">
      <alignment horizontal="left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4" fontId="0" fillId="39" borderId="10" xfId="0" applyNumberFormat="1" applyFill="1" applyBorder="1" applyAlignment="1">
      <alignment horizontal="left"/>
    </xf>
    <xf numFmtId="176" fontId="0" fillId="39" borderId="10" xfId="0" applyNumberFormat="1" applyFill="1" applyBorder="1" applyAlignment="1">
      <alignment horizontal="center"/>
    </xf>
    <xf numFmtId="175" fontId="7" fillId="39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175" fontId="66" fillId="0" borderId="10" xfId="0" applyNumberFormat="1" applyFont="1" applyBorder="1" applyAlignment="1">
      <alignment horizontal="right"/>
    </xf>
    <xf numFmtId="0" fontId="0" fillId="38" borderId="14" xfId="0" applyFont="1" applyFill="1" applyBorder="1" applyAlignment="1">
      <alignment/>
    </xf>
    <xf numFmtId="0" fontId="0" fillId="19" borderId="20" xfId="0" applyFill="1" applyBorder="1" applyAlignment="1">
      <alignment horizontal="center"/>
    </xf>
    <xf numFmtId="0" fontId="39" fillId="19" borderId="20" xfId="0" applyFont="1" applyFill="1" applyBorder="1" applyAlignment="1">
      <alignment horizontal="center"/>
    </xf>
    <xf numFmtId="0" fontId="39" fillId="38" borderId="20" xfId="0" applyFont="1" applyFill="1" applyBorder="1" applyAlignment="1">
      <alignment horizontal="center"/>
    </xf>
    <xf numFmtId="0" fontId="39" fillId="40" borderId="20" xfId="0" applyFont="1" applyFill="1" applyBorder="1" applyAlignment="1">
      <alignment horizontal="center"/>
    </xf>
    <xf numFmtId="0" fontId="39" fillId="40" borderId="22" xfId="0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39" fillId="19" borderId="17" xfId="0" applyFont="1" applyFill="1" applyBorder="1" applyAlignment="1">
      <alignment horizontal="center"/>
    </xf>
    <xf numFmtId="0" fontId="39" fillId="38" borderId="17" xfId="0" applyFont="1" applyFill="1" applyBorder="1" applyAlignment="1">
      <alignment horizontal="center"/>
    </xf>
    <xf numFmtId="0" fontId="39" fillId="40" borderId="17" xfId="0" applyFont="1" applyFill="1" applyBorder="1" applyAlignment="1">
      <alignment horizontal="center"/>
    </xf>
    <xf numFmtId="0" fontId="39" fillId="40" borderId="16" xfId="0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49" fillId="38" borderId="23" xfId="0" applyFont="1" applyFill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8" fontId="49" fillId="38" borderId="23" xfId="0" applyNumberFormat="1" applyFont="1" applyFill="1" applyBorder="1" applyAlignment="1">
      <alignment horizontal="center"/>
    </xf>
    <xf numFmtId="176" fontId="39" fillId="0" borderId="23" xfId="0" applyNumberFormat="1" applyFont="1" applyBorder="1" applyAlignment="1">
      <alignment horizontal="center"/>
    </xf>
    <xf numFmtId="176" fontId="39" fillId="0" borderId="2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4" fillId="0" borderId="32" xfId="0" applyFont="1" applyBorder="1" applyAlignment="1">
      <alignment/>
    </xf>
    <xf numFmtId="0" fontId="49" fillId="38" borderId="33" xfId="0" applyFont="1" applyFill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64" fillId="0" borderId="35" xfId="0" applyFont="1" applyBorder="1" applyAlignment="1">
      <alignment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0" fontId="64" fillId="0" borderId="38" xfId="0" applyFont="1" applyBorder="1" applyAlignment="1">
      <alignment/>
    </xf>
    <xf numFmtId="0" fontId="0" fillId="38" borderId="33" xfId="0" applyFill="1" applyBorder="1" applyAlignment="1">
      <alignment horizontal="center"/>
    </xf>
    <xf numFmtId="0" fontId="68" fillId="19" borderId="11" xfId="0" applyFont="1" applyFill="1" applyBorder="1" applyAlignment="1">
      <alignment/>
    </xf>
    <xf numFmtId="0" fontId="68" fillId="38" borderId="11" xfId="0" applyFont="1" applyFill="1" applyBorder="1" applyAlignment="1">
      <alignment horizontal="center" vertical="center"/>
    </xf>
    <xf numFmtId="176" fontId="68" fillId="40" borderId="11" xfId="0" applyNumberFormat="1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175" fontId="0" fillId="34" borderId="10" xfId="0" applyNumberFormat="1" applyFont="1" applyFill="1" applyBorder="1" applyAlignment="1">
      <alignment horizontal="right"/>
    </xf>
    <xf numFmtId="175" fontId="0" fillId="34" borderId="10" xfId="0" applyNumberFormat="1" applyFont="1" applyFill="1" applyBorder="1" applyAlignment="1">
      <alignment/>
    </xf>
    <xf numFmtId="175" fontId="0" fillId="34" borderId="10" xfId="0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/>
    </xf>
    <xf numFmtId="175" fontId="0" fillId="41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6" fontId="41" fillId="0" borderId="23" xfId="0" applyNumberFormat="1" applyFont="1" applyBorder="1" applyAlignment="1">
      <alignment/>
    </xf>
    <xf numFmtId="176" fontId="69" fillId="0" borderId="23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/>
    </xf>
    <xf numFmtId="176" fontId="43" fillId="0" borderId="23" xfId="0" applyNumberFormat="1" applyFont="1" applyBorder="1" applyAlignment="1">
      <alignment horizontal="center"/>
    </xf>
    <xf numFmtId="176" fontId="43" fillId="0" borderId="34" xfId="0" applyNumberFormat="1" applyFont="1" applyBorder="1" applyAlignment="1">
      <alignment horizontal="center"/>
    </xf>
    <xf numFmtId="176" fontId="43" fillId="0" borderId="33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/>
    </xf>
    <xf numFmtId="176" fontId="43" fillId="0" borderId="33" xfId="0" applyNumberFormat="1" applyFont="1" applyBorder="1" applyAlignment="1">
      <alignment/>
    </xf>
    <xf numFmtId="176" fontId="68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175" fontId="1" fillId="0" borderId="10" xfId="0" applyNumberFormat="1" applyFont="1" applyBorder="1" applyAlignment="1">
      <alignment/>
    </xf>
    <xf numFmtId="175" fontId="1" fillId="34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41" borderId="10" xfId="0" applyNumberFormat="1" applyFill="1" applyBorder="1" applyAlignment="1">
      <alignment horizontal="left"/>
    </xf>
    <xf numFmtId="0" fontId="0" fillId="41" borderId="10" xfId="0" applyFill="1" applyBorder="1" applyAlignment="1">
      <alignment/>
    </xf>
    <xf numFmtId="175" fontId="0" fillId="41" borderId="10" xfId="0" applyNumberFormat="1" applyFont="1" applyFill="1" applyBorder="1" applyAlignment="1">
      <alignment horizontal="right"/>
    </xf>
    <xf numFmtId="0" fontId="0" fillId="15" borderId="10" xfId="0" applyFont="1" applyFill="1" applyBorder="1" applyAlignment="1">
      <alignment/>
    </xf>
    <xf numFmtId="175" fontId="0" fillId="15" borderId="10" xfId="0" applyNumberFormat="1" applyFont="1" applyFill="1" applyBorder="1" applyAlignment="1">
      <alignment/>
    </xf>
    <xf numFmtId="14" fontId="0" fillId="15" borderId="10" xfId="0" applyNumberFormat="1" applyFont="1" applyFill="1" applyBorder="1" applyAlignment="1">
      <alignment horizontal="left"/>
    </xf>
    <xf numFmtId="175" fontId="0" fillId="15" borderId="10" xfId="0" applyNumberFormat="1" applyFont="1" applyFill="1" applyBorder="1" applyAlignment="1">
      <alignment horizontal="right"/>
    </xf>
    <xf numFmtId="0" fontId="0" fillId="15" borderId="10" xfId="0" applyFill="1" applyBorder="1" applyAlignment="1">
      <alignment/>
    </xf>
    <xf numFmtId="175" fontId="7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4" fontId="5" fillId="35" borderId="3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0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 horizontal="center"/>
    </xf>
    <xf numFmtId="4" fontId="3" fillId="37" borderId="42" xfId="0" applyNumberFormat="1" applyFont="1" applyFill="1" applyBorder="1" applyAlignment="1">
      <alignment/>
    </xf>
    <xf numFmtId="4" fontId="12" fillId="37" borderId="0" xfId="0" applyNumberFormat="1" applyFont="1" applyFill="1" applyBorder="1" applyAlignment="1">
      <alignment horizontal="left"/>
    </xf>
    <xf numFmtId="4" fontId="5" fillId="37" borderId="39" xfId="0" applyNumberFormat="1" applyFont="1" applyFill="1" applyBorder="1" applyAlignment="1">
      <alignment horizontal="center"/>
    </xf>
    <xf numFmtId="4" fontId="7" fillId="37" borderId="43" xfId="0" applyNumberFormat="1" applyFont="1" applyFill="1" applyBorder="1" applyAlignment="1">
      <alignment horizontal="center"/>
    </xf>
    <xf numFmtId="4" fontId="5" fillId="37" borderId="44" xfId="0" applyNumberFormat="1" applyFont="1" applyFill="1" applyBorder="1" applyAlignment="1">
      <alignment horizontal="center"/>
    </xf>
    <xf numFmtId="4" fontId="16" fillId="37" borderId="44" xfId="0" applyNumberFormat="1" applyFont="1" applyFill="1" applyBorder="1" applyAlignment="1">
      <alignment horizontal="center"/>
    </xf>
    <xf numFmtId="4" fontId="0" fillId="37" borderId="4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3" fontId="0" fillId="38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8" borderId="0" xfId="0" applyFont="1" applyFill="1" applyBorder="1" applyAlignment="1">
      <alignment/>
    </xf>
    <xf numFmtId="175" fontId="70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76" fontId="70" fillId="0" borderId="0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4" fontId="0" fillId="41" borderId="10" xfId="0" applyNumberFormat="1" applyFont="1" applyFill="1" applyBorder="1" applyAlignment="1">
      <alignment horizontal="left"/>
    </xf>
    <xf numFmtId="175" fontId="0" fillId="41" borderId="10" xfId="0" applyNumberFormat="1" applyFont="1" applyFill="1" applyBorder="1" applyAlignment="1">
      <alignment/>
    </xf>
    <xf numFmtId="14" fontId="0" fillId="15" borderId="10" xfId="0" applyNumberFormat="1" applyFont="1" applyFill="1" applyBorder="1" applyAlignment="1">
      <alignment horizontal="left"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/>
    </xf>
    <xf numFmtId="14" fontId="0" fillId="0" borderId="18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center"/>
    </xf>
    <xf numFmtId="4" fontId="11" fillId="35" borderId="38" xfId="0" applyNumberFormat="1" applyFont="1" applyFill="1" applyBorder="1" applyAlignment="1">
      <alignment/>
    </xf>
    <xf numFmtId="4" fontId="0" fillId="35" borderId="45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4" fontId="67" fillId="35" borderId="46" xfId="0" applyNumberFormat="1" applyFont="1" applyFill="1" applyBorder="1" applyAlignment="1">
      <alignment horizontal="right"/>
    </xf>
    <xf numFmtId="4" fontId="7" fillId="35" borderId="37" xfId="0" applyNumberFormat="1" applyFont="1" applyFill="1" applyBorder="1" applyAlignment="1">
      <alignment horizontal="center"/>
    </xf>
    <xf numFmtId="4" fontId="0" fillId="36" borderId="36" xfId="0" applyNumberFormat="1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/>
    </xf>
    <xf numFmtId="4" fontId="7" fillId="35" borderId="47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14" fontId="0" fillId="34" borderId="10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75" fontId="0" fillId="0" borderId="0" xfId="0" applyNumberFormat="1" applyFont="1" applyAlignment="1">
      <alignment/>
    </xf>
    <xf numFmtId="14" fontId="0" fillId="34" borderId="10" xfId="0" applyNumberFormat="1" applyFont="1" applyFill="1" applyBorder="1" applyAlignment="1">
      <alignment/>
    </xf>
    <xf numFmtId="14" fontId="0" fillId="9" borderId="18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4" fontId="0" fillId="0" borderId="18" xfId="0" applyNumberFormat="1" applyFont="1" applyBorder="1" applyAlignment="1">
      <alignment/>
    </xf>
    <xf numFmtId="14" fontId="0" fillId="0" borderId="10" xfId="0" applyNumberFormat="1" applyFill="1" applyBorder="1" applyAlignment="1">
      <alignment horizontal="left"/>
    </xf>
    <xf numFmtId="176" fontId="0" fillId="0" borderId="10" xfId="0" applyNumberForma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14" fontId="0" fillId="16" borderId="10" xfId="0" applyNumberFormat="1" applyFont="1" applyFill="1" applyBorder="1" applyAlignment="1">
      <alignment horizontal="left"/>
    </xf>
    <xf numFmtId="0" fontId="0" fillId="16" borderId="10" xfId="0" applyFont="1" applyFill="1" applyBorder="1" applyAlignment="1">
      <alignment/>
    </xf>
    <xf numFmtId="175" fontId="0" fillId="16" borderId="10" xfId="0" applyNumberFormat="1" applyFont="1" applyFill="1" applyBorder="1" applyAlignment="1">
      <alignment horizontal="right"/>
    </xf>
    <xf numFmtId="175" fontId="0" fillId="16" borderId="10" xfId="0" applyNumberFormat="1" applyFont="1" applyFill="1" applyBorder="1" applyAlignment="1">
      <alignment horizontal="right"/>
    </xf>
    <xf numFmtId="175" fontId="0" fillId="16" borderId="10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14" fontId="0" fillId="16" borderId="10" xfId="0" applyNumberFormat="1" applyFont="1" applyFill="1" applyBorder="1" applyAlignment="1">
      <alignment horizontal="center"/>
    </xf>
    <xf numFmtId="175" fontId="0" fillId="16" borderId="10" xfId="0" applyNumberFormat="1" applyFont="1" applyFill="1" applyBorder="1" applyAlignment="1">
      <alignment horizontal="right"/>
    </xf>
    <xf numFmtId="14" fontId="0" fillId="16" borderId="10" xfId="0" applyNumberFormat="1" applyFont="1" applyFill="1" applyBorder="1" applyAlignment="1">
      <alignment horizontal="left"/>
    </xf>
    <xf numFmtId="14" fontId="0" fillId="16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48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4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40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49" xfId="0" applyNumberFormat="1" applyFont="1" applyBorder="1" applyAlignment="1">
      <alignment horizontal="left"/>
    </xf>
    <xf numFmtId="4" fontId="3" fillId="35" borderId="42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0" fontId="70" fillId="0" borderId="31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4" fontId="70" fillId="0" borderId="29" xfId="0" applyNumberFormat="1" applyFont="1" applyBorder="1" applyAlignment="1">
      <alignment horizontal="right" vertical="center"/>
    </xf>
    <xf numFmtId="4" fontId="70" fillId="0" borderId="30" xfId="0" applyNumberFormat="1" applyFont="1" applyBorder="1" applyAlignment="1">
      <alignment horizontal="right" vertical="center"/>
    </xf>
    <xf numFmtId="4" fontId="70" fillId="0" borderId="31" xfId="0" applyNumberFormat="1" applyFont="1" applyBorder="1" applyAlignment="1">
      <alignment horizontal="left"/>
    </xf>
    <xf numFmtId="4" fontId="70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66" fillId="0" borderId="49" xfId="0" applyNumberFormat="1" applyFont="1" applyBorder="1" applyAlignment="1">
      <alignment horizontal="left"/>
    </xf>
    <xf numFmtId="4" fontId="66" fillId="0" borderId="13" xfId="0" applyNumberFormat="1" applyFont="1" applyBorder="1" applyAlignment="1">
      <alignment horizontal="left"/>
    </xf>
    <xf numFmtId="4" fontId="66" fillId="0" borderId="12" xfId="0" applyNumberFormat="1" applyFont="1" applyBorder="1" applyAlignment="1">
      <alignment horizontal="left"/>
    </xf>
    <xf numFmtId="4" fontId="66" fillId="0" borderId="18" xfId="0" applyNumberFormat="1" applyFont="1" applyBorder="1" applyAlignment="1">
      <alignment horizontal="left"/>
    </xf>
    <xf numFmtId="175" fontId="5" fillId="0" borderId="10" xfId="0" applyNumberFormat="1" applyFont="1" applyBorder="1" applyAlignment="1">
      <alignment horizontal="center"/>
    </xf>
    <xf numFmtId="175" fontId="5" fillId="0" borderId="5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7" fillId="0" borderId="49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75" fontId="66" fillId="0" borderId="18" xfId="0" applyNumberFormat="1" applyFont="1" applyBorder="1" applyAlignment="1">
      <alignment horizontal="center"/>
    </xf>
    <xf numFmtId="14" fontId="66" fillId="0" borderId="12" xfId="0" applyNumberFormat="1" applyFont="1" applyBorder="1" applyAlignment="1">
      <alignment horizontal="center"/>
    </xf>
    <xf numFmtId="14" fontId="66" fillId="0" borderId="18" xfId="0" applyNumberFormat="1" applyFont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4" fontId="0" fillId="9" borderId="52" xfId="0" applyNumberFormat="1" applyFont="1" applyFill="1" applyBorder="1" applyAlignment="1">
      <alignment horizontal="left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14" fontId="0" fillId="9" borderId="18" xfId="0" applyNumberFormat="1" applyFont="1" applyFill="1" applyBorder="1" applyAlignment="1">
      <alignment horizontal="left"/>
    </xf>
    <xf numFmtId="14" fontId="0" fillId="9" borderId="13" xfId="0" applyNumberFormat="1" applyFill="1" applyBorder="1" applyAlignment="1">
      <alignment horizontal="left"/>
    </xf>
    <xf numFmtId="14" fontId="0" fillId="9" borderId="12" xfId="0" applyNumberForma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53" xfId="0" applyNumberFormat="1" applyFont="1" applyFill="1" applyBorder="1" applyAlignment="1">
      <alignment horizontal="left"/>
    </xf>
    <xf numFmtId="14" fontId="0" fillId="9" borderId="5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14" fontId="0" fillId="9" borderId="53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center"/>
    </xf>
    <xf numFmtId="0" fontId="71" fillId="0" borderId="55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64" fillId="19" borderId="56" xfId="0" applyFont="1" applyFill="1" applyBorder="1" applyAlignment="1">
      <alignment horizontal="center" vertical="center"/>
    </xf>
    <xf numFmtId="0" fontId="64" fillId="19" borderId="57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8"/>
  <sheetViews>
    <sheetView view="pageBreakPreview" zoomScale="90" zoomScaleSheetLayoutView="90" zoomScalePageLayoutView="0" workbookViewId="0" topLeftCell="A10">
      <selection activeCell="I15" sqref="I15:J15"/>
    </sheetView>
  </sheetViews>
  <sheetFormatPr defaultColWidth="10.57421875" defaultRowHeight="12.75"/>
  <cols>
    <col min="1" max="2" width="10.57421875" style="17" customWidth="1"/>
    <col min="3" max="3" width="7.57421875" style="17" customWidth="1"/>
    <col min="4" max="4" width="10.57421875" style="17" customWidth="1"/>
    <col min="5" max="5" width="2.421875" style="17" customWidth="1"/>
    <col min="6" max="6" width="17.00390625" style="17" bestFit="1" customWidth="1"/>
    <col min="7" max="7" width="18.421875" style="17" customWidth="1"/>
    <col min="8" max="8" width="0.5625" style="17" customWidth="1"/>
    <col min="9" max="9" width="15.421875" style="17" bestFit="1" customWidth="1"/>
    <col min="10" max="10" width="33.00390625" style="17" customWidth="1"/>
    <col min="11" max="11" width="14.57421875" style="17" customWidth="1"/>
    <col min="12" max="12" width="13.57421875" style="17" customWidth="1"/>
    <col min="13" max="16384" width="10.57421875" style="17" customWidth="1"/>
  </cols>
  <sheetData>
    <row r="1" spans="1:12" ht="30">
      <c r="A1" s="341" t="s">
        <v>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/>
    </row>
    <row r="2" spans="1:12" ht="24.75">
      <c r="A2" s="347" t="s">
        <v>116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9"/>
    </row>
    <row r="3" spans="1:13" ht="17.25">
      <c r="A3" s="344" t="s">
        <v>117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6"/>
      <c r="M3" s="18"/>
    </row>
    <row r="4" spans="1:12" ht="12.75" thickBot="1">
      <c r="A4" s="350"/>
      <c r="B4" s="351"/>
      <c r="C4" s="351"/>
      <c r="D4" s="351"/>
      <c r="E4" s="351"/>
      <c r="F4" s="351"/>
      <c r="G4" s="240"/>
      <c r="H4" s="240"/>
      <c r="I4" s="240"/>
      <c r="J4" s="241"/>
      <c r="K4" s="276"/>
      <c r="L4" s="277"/>
    </row>
    <row r="5" spans="1:12" ht="15">
      <c r="A5" s="278" t="s">
        <v>9</v>
      </c>
      <c r="B5" s="279"/>
      <c r="C5" s="279"/>
      <c r="D5" s="279"/>
      <c r="E5" s="280"/>
      <c r="F5" s="281" t="s">
        <v>64</v>
      </c>
      <c r="G5" s="282" t="s">
        <v>10</v>
      </c>
      <c r="H5" s="283"/>
      <c r="I5" s="284"/>
      <c r="J5" s="279"/>
      <c r="K5" s="281" t="s">
        <v>64</v>
      </c>
      <c r="L5" s="285" t="s">
        <v>11</v>
      </c>
    </row>
    <row r="6" spans="1:12" ht="15">
      <c r="A6" s="334" t="s">
        <v>27</v>
      </c>
      <c r="B6" s="335"/>
      <c r="C6" s="19"/>
      <c r="D6" s="20"/>
      <c r="E6" s="21"/>
      <c r="F6" s="22">
        <v>1920</v>
      </c>
      <c r="G6" s="23">
        <f>SUM(F7:F9)</f>
        <v>1860</v>
      </c>
      <c r="H6" s="24"/>
      <c r="I6" s="25"/>
      <c r="J6" s="19"/>
      <c r="K6" s="26">
        <v>0</v>
      </c>
      <c r="L6" s="216">
        <f>SUM(K7:K9)</f>
        <v>240</v>
      </c>
    </row>
    <row r="7" spans="1:12" ht="15">
      <c r="A7" s="321" t="s">
        <v>68</v>
      </c>
      <c r="B7" s="322"/>
      <c r="C7" s="322"/>
      <c r="D7" s="322"/>
      <c r="E7" s="336"/>
      <c r="F7" s="27">
        <f>SUM('Poste 1 Cotisations'!D6)</f>
        <v>1860</v>
      </c>
      <c r="G7" s="217"/>
      <c r="H7" s="218"/>
      <c r="I7" s="322" t="s">
        <v>68</v>
      </c>
      <c r="J7" s="336"/>
      <c r="K7" s="27">
        <f>SUM('Poste 1 Cotisations'!E6)</f>
        <v>0</v>
      </c>
      <c r="L7" s="29"/>
    </row>
    <row r="8" spans="1:12" ht="15">
      <c r="A8" s="337" t="s">
        <v>99</v>
      </c>
      <c r="B8" s="322"/>
      <c r="C8" s="322"/>
      <c r="D8" s="322"/>
      <c r="E8" s="336"/>
      <c r="F8" s="27">
        <f>SUM('Poste 1 Cotisations'!D12)</f>
        <v>0</v>
      </c>
      <c r="G8" s="217"/>
      <c r="H8" s="218"/>
      <c r="I8" s="316" t="s">
        <v>70</v>
      </c>
      <c r="J8" s="313"/>
      <c r="K8" s="27">
        <f>SUM('Poste 1 Cotisations'!E12)</f>
        <v>200</v>
      </c>
      <c r="L8" s="29"/>
    </row>
    <row r="9" spans="1:12" ht="15">
      <c r="A9" s="321" t="s">
        <v>69</v>
      </c>
      <c r="B9" s="322"/>
      <c r="C9" s="322"/>
      <c r="D9" s="322"/>
      <c r="E9" s="336"/>
      <c r="F9" s="27">
        <f>SUM('Poste 1 Cotisations'!D20)</f>
        <v>0</v>
      </c>
      <c r="G9" s="217"/>
      <c r="H9" s="218"/>
      <c r="I9" s="320" t="s">
        <v>69</v>
      </c>
      <c r="J9" s="316"/>
      <c r="K9" s="27">
        <f>SUM('Poste 1 Cotisations'!E20)</f>
        <v>40</v>
      </c>
      <c r="L9" s="29"/>
    </row>
    <row r="10" spans="1:12" ht="15">
      <c r="A10" s="219" t="s">
        <v>12</v>
      </c>
      <c r="B10" s="31"/>
      <c r="C10" s="31"/>
      <c r="D10" s="31"/>
      <c r="E10" s="32"/>
      <c r="F10" s="33" t="s">
        <v>64</v>
      </c>
      <c r="G10" s="34" t="s">
        <v>10</v>
      </c>
      <c r="H10" s="35"/>
      <c r="I10" s="30"/>
      <c r="J10" s="32"/>
      <c r="K10" s="33" t="s">
        <v>64</v>
      </c>
      <c r="L10" s="220" t="s">
        <v>11</v>
      </c>
    </row>
    <row r="11" spans="1:12" ht="15">
      <c r="A11" s="221" t="s">
        <v>29</v>
      </c>
      <c r="B11" s="36"/>
      <c r="C11" s="36"/>
      <c r="D11" s="36"/>
      <c r="E11" s="36"/>
      <c r="F11" s="37">
        <v>83587</v>
      </c>
      <c r="G11" s="38">
        <f>SUM(F12:F19)</f>
        <v>54652.74</v>
      </c>
      <c r="H11" s="39"/>
      <c r="I11" s="40"/>
      <c r="J11" s="222"/>
      <c r="K11" s="41">
        <v>105981</v>
      </c>
      <c r="L11" s="223">
        <f>SUM(K12:K19)</f>
        <v>77692.84999999999</v>
      </c>
    </row>
    <row r="12" spans="1:12" ht="15">
      <c r="A12" s="337" t="s">
        <v>138</v>
      </c>
      <c r="B12" s="322"/>
      <c r="C12" s="322"/>
      <c r="D12" s="322"/>
      <c r="E12" s="336"/>
      <c r="F12" s="27">
        <v>35978.75</v>
      </c>
      <c r="G12" s="42"/>
      <c r="H12" s="43"/>
      <c r="I12" s="332" t="s">
        <v>139</v>
      </c>
      <c r="J12" s="320"/>
      <c r="K12" s="27">
        <v>56833.67</v>
      </c>
      <c r="L12" s="29"/>
    </row>
    <row r="13" spans="1:12" ht="15">
      <c r="A13" s="323" t="s">
        <v>67</v>
      </c>
      <c r="B13" s="324"/>
      <c r="C13" s="324"/>
      <c r="D13" s="324"/>
      <c r="E13" s="325"/>
      <c r="F13" s="27">
        <v>14518</v>
      </c>
      <c r="G13" s="44"/>
      <c r="H13" s="45"/>
      <c r="I13" s="318" t="s">
        <v>126</v>
      </c>
      <c r="J13" s="314"/>
      <c r="K13" s="27">
        <v>15566</v>
      </c>
      <c r="L13" s="29"/>
    </row>
    <row r="14" spans="1:12" ht="15">
      <c r="A14" s="333" t="s">
        <v>40</v>
      </c>
      <c r="B14" s="313"/>
      <c r="C14" s="313"/>
      <c r="D14" s="313"/>
      <c r="E14" s="314"/>
      <c r="F14" s="27">
        <v>396</v>
      </c>
      <c r="G14" s="44"/>
      <c r="H14" s="45"/>
      <c r="I14" s="316" t="s">
        <v>40</v>
      </c>
      <c r="J14" s="314"/>
      <c r="K14" s="27">
        <v>396</v>
      </c>
      <c r="L14" s="29"/>
    </row>
    <row r="15" spans="1:12" ht="15">
      <c r="A15" s="327" t="s">
        <v>111</v>
      </c>
      <c r="B15" s="328"/>
      <c r="C15" s="328"/>
      <c r="D15" s="328"/>
      <c r="E15" s="328"/>
      <c r="F15" s="27">
        <f>SUM('Poste 2 licences et cartes'!D91)</f>
        <v>0</v>
      </c>
      <c r="G15" s="44"/>
      <c r="H15" s="45"/>
      <c r="I15" s="329"/>
      <c r="J15" s="312"/>
      <c r="K15" s="27"/>
      <c r="L15" s="29"/>
    </row>
    <row r="16" spans="1:12" ht="15">
      <c r="A16" s="327" t="s">
        <v>112</v>
      </c>
      <c r="B16" s="328"/>
      <c r="C16" s="328"/>
      <c r="D16" s="328"/>
      <c r="E16" s="328"/>
      <c r="F16" s="27">
        <f>SUM('Poste 2 licences et cartes'!D96)</f>
        <v>0</v>
      </c>
      <c r="G16" s="44"/>
      <c r="H16" s="45"/>
      <c r="I16" s="318"/>
      <c r="J16" s="314"/>
      <c r="K16" s="27"/>
      <c r="L16" s="29"/>
    </row>
    <row r="17" spans="1:12" ht="15">
      <c r="A17" s="327" t="s">
        <v>127</v>
      </c>
      <c r="B17" s="328"/>
      <c r="C17" s="328"/>
      <c r="D17" s="328"/>
      <c r="E17" s="328"/>
      <c r="F17" s="27">
        <f>SUM('Poste 2 licences et cartes'!D93)</f>
        <v>459</v>
      </c>
      <c r="G17" s="44"/>
      <c r="H17" s="45"/>
      <c r="I17" s="318" t="s">
        <v>130</v>
      </c>
      <c r="J17" s="314"/>
      <c r="K17" s="27">
        <f>SUM('Poste 2 licences et cartes'!E93)</f>
        <v>459</v>
      </c>
      <c r="L17" s="29"/>
    </row>
    <row r="18" spans="1:12" ht="15">
      <c r="A18" s="327" t="s">
        <v>128</v>
      </c>
      <c r="B18" s="328"/>
      <c r="C18" s="328"/>
      <c r="D18" s="328"/>
      <c r="E18" s="328"/>
      <c r="F18" s="27">
        <f>SUM('Poste 2 licences et cartes'!D98)</f>
        <v>377.5</v>
      </c>
      <c r="G18" s="44"/>
      <c r="H18" s="45"/>
      <c r="I18" s="318" t="s">
        <v>131</v>
      </c>
      <c r="J18" s="314"/>
      <c r="K18" s="27">
        <f>SUM('Poste 2 licences et cartes'!E98)</f>
        <v>377.5</v>
      </c>
      <c r="L18" s="29"/>
    </row>
    <row r="19" spans="1:12" ht="15">
      <c r="A19" s="327" t="s">
        <v>129</v>
      </c>
      <c r="B19" s="328"/>
      <c r="C19" s="328"/>
      <c r="D19" s="328"/>
      <c r="E19" s="328"/>
      <c r="F19" s="27">
        <f>SUM('Poste 2 licences et cartes'!D78)</f>
        <v>2923.4900000000002</v>
      </c>
      <c r="G19" s="46"/>
      <c r="H19" s="47"/>
      <c r="I19" s="318" t="s">
        <v>132</v>
      </c>
      <c r="J19" s="314"/>
      <c r="K19" s="27">
        <f>SUM('Poste 2 licences et cartes'!E78)</f>
        <v>4060.68</v>
      </c>
      <c r="L19" s="29"/>
    </row>
    <row r="20" spans="1:12" ht="15">
      <c r="A20" s="219" t="s">
        <v>13</v>
      </c>
      <c r="B20" s="31"/>
      <c r="C20" s="31"/>
      <c r="D20" s="31"/>
      <c r="E20" s="32"/>
      <c r="F20" s="48" t="s">
        <v>64</v>
      </c>
      <c r="G20" s="34" t="s">
        <v>10</v>
      </c>
      <c r="H20" s="35"/>
      <c r="I20" s="49"/>
      <c r="J20" s="50"/>
      <c r="K20" s="48" t="s">
        <v>64</v>
      </c>
      <c r="L20" s="224" t="s">
        <v>11</v>
      </c>
    </row>
    <row r="21" spans="1:12" ht="15">
      <c r="A21" s="221" t="s">
        <v>14</v>
      </c>
      <c r="B21" s="36"/>
      <c r="C21" s="36"/>
      <c r="D21" s="36"/>
      <c r="E21" s="36"/>
      <c r="F21" s="51">
        <v>0</v>
      </c>
      <c r="G21" s="38">
        <f>SUM(F22)</f>
        <v>65.19</v>
      </c>
      <c r="H21" s="52"/>
      <c r="I21" s="53"/>
      <c r="J21" s="54"/>
      <c r="K21" s="55">
        <v>0</v>
      </c>
      <c r="L21" s="225">
        <f>SUM(K22)</f>
        <v>0</v>
      </c>
    </row>
    <row r="22" spans="1:12" ht="15">
      <c r="A22" s="319" t="s">
        <v>100</v>
      </c>
      <c r="B22" s="320"/>
      <c r="C22" s="320"/>
      <c r="D22" s="320"/>
      <c r="E22" s="316"/>
      <c r="F22" s="27">
        <f>SUM('Poste 3 matériel'!D9)</f>
        <v>65.19</v>
      </c>
      <c r="G22" s="217"/>
      <c r="H22" s="56"/>
      <c r="I22" s="310"/>
      <c r="J22" s="310"/>
      <c r="K22" s="27">
        <f>SUM('Poste 3 matériel'!E9)</f>
        <v>0</v>
      </c>
      <c r="L22" s="57"/>
    </row>
    <row r="23" spans="1:12" ht="15">
      <c r="A23" s="338"/>
      <c r="B23" s="311"/>
      <c r="C23" s="311"/>
      <c r="D23" s="311"/>
      <c r="E23" s="311"/>
      <c r="F23" s="27"/>
      <c r="G23" s="217"/>
      <c r="H23" s="58"/>
      <c r="I23" s="329"/>
      <c r="J23" s="312"/>
      <c r="K23" s="27"/>
      <c r="L23" s="57"/>
    </row>
    <row r="24" spans="1:12" ht="15">
      <c r="A24" s="219" t="s">
        <v>15</v>
      </c>
      <c r="B24" s="31"/>
      <c r="C24" s="31"/>
      <c r="D24" s="31"/>
      <c r="E24" s="32"/>
      <c r="F24" s="48" t="s">
        <v>64</v>
      </c>
      <c r="G24" s="34" t="s">
        <v>10</v>
      </c>
      <c r="H24" s="35"/>
      <c r="I24" s="30"/>
      <c r="J24" s="32"/>
      <c r="K24" s="48" t="s">
        <v>64</v>
      </c>
      <c r="L24" s="224" t="s">
        <v>11</v>
      </c>
    </row>
    <row r="25" spans="1:12" ht="15">
      <c r="A25" s="221" t="s">
        <v>16</v>
      </c>
      <c r="B25" s="59"/>
      <c r="C25" s="59"/>
      <c r="D25" s="60"/>
      <c r="E25" s="61"/>
      <c r="F25" s="55">
        <v>12650</v>
      </c>
      <c r="G25" s="38">
        <f>SUM(F26:F30)</f>
        <v>6027.5</v>
      </c>
      <c r="H25" s="52"/>
      <c r="I25" s="62"/>
      <c r="J25" s="63"/>
      <c r="K25" s="55">
        <v>7500</v>
      </c>
      <c r="L25" s="226">
        <f>SUM(K26:K33)</f>
        <v>0</v>
      </c>
    </row>
    <row r="26" spans="1:12" ht="15">
      <c r="A26" s="330" t="s">
        <v>30</v>
      </c>
      <c r="B26" s="331"/>
      <c r="C26" s="331"/>
      <c r="D26" s="331"/>
      <c r="E26" s="331"/>
      <c r="F26" s="27">
        <f>SUM('Poste 4 subventions'!D6)</f>
        <v>2000</v>
      </c>
      <c r="G26" s="44"/>
      <c r="H26" s="45"/>
      <c r="I26" s="316" t="s">
        <v>37</v>
      </c>
      <c r="J26" s="317"/>
      <c r="K26" s="27">
        <f>SUM('Poste 4 subventions'!E6)</f>
        <v>0</v>
      </c>
      <c r="L26" s="57"/>
    </row>
    <row r="27" spans="1:12" ht="15">
      <c r="A27" s="321" t="s">
        <v>31</v>
      </c>
      <c r="B27" s="326"/>
      <c r="C27" s="326"/>
      <c r="D27" s="326"/>
      <c r="E27" s="326"/>
      <c r="F27" s="27">
        <f>SUM('Poste 4 subventions'!D9)</f>
        <v>3027.5</v>
      </c>
      <c r="G27" s="44"/>
      <c r="H27" s="45"/>
      <c r="I27" s="316" t="s">
        <v>31</v>
      </c>
      <c r="J27" s="317"/>
      <c r="K27" s="27">
        <f>SUM('Poste 4 subventions'!E9)</f>
        <v>0</v>
      </c>
      <c r="L27" s="57"/>
    </row>
    <row r="28" spans="1:12" ht="15">
      <c r="A28" s="321" t="s">
        <v>32</v>
      </c>
      <c r="B28" s="326"/>
      <c r="C28" s="326"/>
      <c r="D28" s="326"/>
      <c r="E28" s="326"/>
      <c r="F28" s="27">
        <f>SUM('Poste 4 subventions'!D13)</f>
        <v>0</v>
      </c>
      <c r="G28" s="44"/>
      <c r="H28" s="45"/>
      <c r="I28" s="316" t="s">
        <v>32</v>
      </c>
      <c r="J28" s="317"/>
      <c r="K28" s="27">
        <f>SUM('Poste 4 subventions'!E13)</f>
        <v>0</v>
      </c>
      <c r="L28" s="57"/>
    </row>
    <row r="29" spans="1:12" ht="15">
      <c r="A29" s="321" t="s">
        <v>33</v>
      </c>
      <c r="B29" s="326"/>
      <c r="C29" s="326"/>
      <c r="D29" s="326"/>
      <c r="E29" s="326"/>
      <c r="F29" s="27">
        <f>SUM('Poste 4 subventions'!D15)</f>
        <v>0</v>
      </c>
      <c r="G29" s="44"/>
      <c r="H29" s="45"/>
      <c r="I29" s="316" t="s">
        <v>38</v>
      </c>
      <c r="J29" s="317"/>
      <c r="K29" s="27">
        <f>SUM('Poste 4 subventions'!E15)</f>
        <v>0</v>
      </c>
      <c r="L29" s="57"/>
    </row>
    <row r="30" spans="1:12" ht="15">
      <c r="A30" s="321" t="s">
        <v>34</v>
      </c>
      <c r="B30" s="326"/>
      <c r="C30" s="326"/>
      <c r="D30" s="326"/>
      <c r="E30" s="326"/>
      <c r="F30" s="27">
        <f>SUM('Poste 4 subventions'!D17)</f>
        <v>1000</v>
      </c>
      <c r="G30" s="44"/>
      <c r="H30" s="45"/>
      <c r="I30" s="316" t="s">
        <v>39</v>
      </c>
      <c r="J30" s="317"/>
      <c r="K30" s="27">
        <f>SUM('Poste 4 subventions'!E17)</f>
        <v>0</v>
      </c>
      <c r="L30" s="57"/>
    </row>
    <row r="31" spans="1:12" ht="15">
      <c r="A31" s="333" t="s">
        <v>65</v>
      </c>
      <c r="B31" s="313"/>
      <c r="C31" s="313"/>
      <c r="D31" s="313"/>
      <c r="E31" s="314"/>
      <c r="F31" s="27">
        <f>SUM('Poste 4 subventions'!D20)</f>
        <v>0</v>
      </c>
      <c r="G31" s="44"/>
      <c r="H31" s="45"/>
      <c r="I31" s="28" t="s">
        <v>65</v>
      </c>
      <c r="J31" s="64"/>
      <c r="K31" s="27">
        <f>SUM('Poste 4 subventions'!E18)</f>
        <v>0</v>
      </c>
      <c r="L31" s="57"/>
    </row>
    <row r="32" spans="1:12" ht="15">
      <c r="A32" s="321"/>
      <c r="B32" s="326"/>
      <c r="C32" s="326"/>
      <c r="D32" s="326"/>
      <c r="E32" s="326"/>
      <c r="F32" s="27">
        <v>0</v>
      </c>
      <c r="G32" s="44"/>
      <c r="H32" s="45"/>
      <c r="I32" s="316" t="s">
        <v>35</v>
      </c>
      <c r="J32" s="317"/>
      <c r="K32" s="27">
        <f>SUM('Poste 4 subventions'!E22)</f>
        <v>0</v>
      </c>
      <c r="L32" s="57"/>
    </row>
    <row r="33" spans="1:12" ht="15">
      <c r="A33" s="338"/>
      <c r="B33" s="311"/>
      <c r="C33" s="311"/>
      <c r="D33" s="311"/>
      <c r="E33" s="311"/>
      <c r="F33" s="65"/>
      <c r="G33" s="44"/>
      <c r="H33" s="45"/>
      <c r="I33" s="316" t="s">
        <v>50</v>
      </c>
      <c r="J33" s="314"/>
      <c r="K33" s="27">
        <f>SUM('Poste 4 subventions'!E24)</f>
        <v>0</v>
      </c>
      <c r="L33" s="57"/>
    </row>
    <row r="34" spans="1:12" ht="15">
      <c r="A34" s="227" t="s">
        <v>17</v>
      </c>
      <c r="B34" s="31"/>
      <c r="C34" s="31"/>
      <c r="D34" s="31"/>
      <c r="E34" s="32"/>
      <c r="F34" s="48" t="s">
        <v>64</v>
      </c>
      <c r="G34" s="34" t="s">
        <v>10</v>
      </c>
      <c r="H34" s="35"/>
      <c r="I34" s="49"/>
      <c r="J34" s="50"/>
      <c r="K34" s="48" t="s">
        <v>64</v>
      </c>
      <c r="L34" s="224" t="s">
        <v>11</v>
      </c>
    </row>
    <row r="35" spans="1:12" ht="15">
      <c r="A35" s="221" t="s">
        <v>54</v>
      </c>
      <c r="B35" s="36"/>
      <c r="C35" s="36"/>
      <c r="D35" s="36"/>
      <c r="E35" s="36"/>
      <c r="F35" s="51">
        <v>12500</v>
      </c>
      <c r="G35" s="38">
        <f>SUM(F36)</f>
        <v>7329.44</v>
      </c>
      <c r="H35" s="52"/>
      <c r="I35" s="53"/>
      <c r="J35" s="54"/>
      <c r="K35" s="55">
        <v>12500</v>
      </c>
      <c r="L35" s="225">
        <f>SUM(K36)</f>
        <v>6890</v>
      </c>
    </row>
    <row r="36" spans="1:12" ht="15">
      <c r="A36" s="330" t="s">
        <v>36</v>
      </c>
      <c r="B36" s="320"/>
      <c r="C36" s="320"/>
      <c r="D36" s="320"/>
      <c r="E36" s="316"/>
      <c r="F36" s="27">
        <f>SUM('Poste 5 Reseau ALIEN'!D28)</f>
        <v>7329.44</v>
      </c>
      <c r="G36" s="217"/>
      <c r="H36" s="56"/>
      <c r="I36" s="310" t="s">
        <v>36</v>
      </c>
      <c r="J36" s="310"/>
      <c r="K36" s="27">
        <f>SUM('Poste 5 Reseau ALIEN'!E28)</f>
        <v>6890</v>
      </c>
      <c r="L36" s="57"/>
    </row>
    <row r="37" spans="1:12" ht="15">
      <c r="A37" s="338"/>
      <c r="B37" s="311"/>
      <c r="C37" s="311"/>
      <c r="D37" s="311"/>
      <c r="E37" s="311"/>
      <c r="F37" s="27"/>
      <c r="G37" s="217"/>
      <c r="H37" s="58"/>
      <c r="I37" s="339"/>
      <c r="J37" s="340"/>
      <c r="K37" s="66"/>
      <c r="L37" s="57"/>
    </row>
    <row r="38" spans="1:12" ht="15">
      <c r="A38" s="227" t="s">
        <v>57</v>
      </c>
      <c r="B38" s="31"/>
      <c r="C38" s="31"/>
      <c r="D38" s="31"/>
      <c r="E38" s="32"/>
      <c r="F38" s="48" t="s">
        <v>64</v>
      </c>
      <c r="G38" s="34" t="s">
        <v>10</v>
      </c>
      <c r="H38" s="228"/>
      <c r="I38" s="49"/>
      <c r="J38" s="50"/>
      <c r="K38" s="48" t="s">
        <v>64</v>
      </c>
      <c r="L38" s="224" t="s">
        <v>11</v>
      </c>
    </row>
    <row r="39" spans="1:12" ht="15">
      <c r="A39" s="221" t="s">
        <v>18</v>
      </c>
      <c r="B39" s="36"/>
      <c r="C39" s="36"/>
      <c r="D39" s="36"/>
      <c r="E39" s="36"/>
      <c r="F39" s="51">
        <v>30000</v>
      </c>
      <c r="G39" s="38">
        <f>SUM(F40:F57)</f>
        <v>28545.59</v>
      </c>
      <c r="H39" s="218"/>
      <c r="I39" s="53"/>
      <c r="J39" s="54"/>
      <c r="K39" s="55">
        <v>1450</v>
      </c>
      <c r="L39" s="225">
        <f>SUM(K40:K57)</f>
        <v>82.5</v>
      </c>
    </row>
    <row r="40" spans="1:12" ht="12.75">
      <c r="A40" s="321" t="s">
        <v>41</v>
      </c>
      <c r="B40" s="322"/>
      <c r="C40" s="322"/>
      <c r="D40" s="322"/>
      <c r="E40" s="322"/>
      <c r="F40" s="27">
        <f>SUM('Poste 6 Charges d''exploitation'!D6)</f>
        <v>65</v>
      </c>
      <c r="G40" s="67"/>
      <c r="H40" s="218"/>
      <c r="I40" s="353" t="s">
        <v>137</v>
      </c>
      <c r="J40" s="354"/>
      <c r="K40" s="68">
        <f>'Poste 6 Charges d''exploitation'!E6</f>
        <v>65</v>
      </c>
      <c r="L40" s="229"/>
    </row>
    <row r="41" spans="1:12" ht="12.75">
      <c r="A41" s="321" t="s">
        <v>19</v>
      </c>
      <c r="B41" s="322"/>
      <c r="C41" s="322"/>
      <c r="D41" s="322"/>
      <c r="E41" s="322"/>
      <c r="F41" s="27">
        <f>SUM('Poste 6 Charges d''exploitation'!D13)</f>
        <v>57.97</v>
      </c>
      <c r="G41" s="69"/>
      <c r="H41" s="218"/>
      <c r="I41" s="315"/>
      <c r="J41" s="315"/>
      <c r="K41" s="70">
        <v>0</v>
      </c>
      <c r="L41" s="230"/>
    </row>
    <row r="42" spans="1:12" ht="12.75">
      <c r="A42" s="321" t="s">
        <v>23</v>
      </c>
      <c r="B42" s="322"/>
      <c r="C42" s="322"/>
      <c r="D42" s="322"/>
      <c r="E42" s="322"/>
      <c r="F42" s="27">
        <f>SUM('Poste 6 Charges d''exploitation'!D17)</f>
        <v>320.81</v>
      </c>
      <c r="G42" s="69"/>
      <c r="H42" s="218"/>
      <c r="I42" s="315"/>
      <c r="J42" s="315"/>
      <c r="K42" s="70">
        <v>0</v>
      </c>
      <c r="L42" s="230"/>
    </row>
    <row r="43" spans="1:12" ht="12.75">
      <c r="A43" s="321" t="s">
        <v>42</v>
      </c>
      <c r="B43" s="322"/>
      <c r="C43" s="322"/>
      <c r="D43" s="322"/>
      <c r="E43" s="322"/>
      <c r="F43" s="27">
        <f>SUM('Poste 6 Charges d''exploitation'!D22)</f>
        <v>0</v>
      </c>
      <c r="G43" s="69"/>
      <c r="H43" s="218"/>
      <c r="I43" s="313"/>
      <c r="J43" s="314"/>
      <c r="K43" s="70">
        <f>SUM('Poste 6 Charges d''exploitation'!E22)</f>
        <v>0</v>
      </c>
      <c r="L43" s="230"/>
    </row>
    <row r="44" spans="1:12" ht="12.75">
      <c r="A44" s="333" t="s">
        <v>52</v>
      </c>
      <c r="B44" s="313"/>
      <c r="C44" s="313"/>
      <c r="D44" s="313"/>
      <c r="E44" s="314"/>
      <c r="F44" s="27">
        <f>SUM('Poste 6 Charges d''exploitation'!D25)</f>
        <v>0</v>
      </c>
      <c r="G44" s="69"/>
      <c r="H44" s="218"/>
      <c r="I44" s="313" t="s">
        <v>52</v>
      </c>
      <c r="J44" s="314"/>
      <c r="K44" s="70">
        <f>SUM('Poste 6 Charges d''exploitation'!E25)</f>
        <v>0</v>
      </c>
      <c r="L44" s="230"/>
    </row>
    <row r="45" spans="1:12" ht="12.75">
      <c r="A45" s="352" t="s">
        <v>79</v>
      </c>
      <c r="B45" s="313"/>
      <c r="C45" s="313"/>
      <c r="D45" s="313"/>
      <c r="E45" s="314"/>
      <c r="F45" s="27">
        <f>SUM('Poste 6 Charges d''exploitation'!D34)</f>
        <v>1121.71</v>
      </c>
      <c r="G45" s="69"/>
      <c r="H45" s="218"/>
      <c r="I45" s="311"/>
      <c r="J45" s="312"/>
      <c r="K45" s="70">
        <v>0</v>
      </c>
      <c r="L45" s="230"/>
    </row>
    <row r="46" spans="1:12" ht="12.75">
      <c r="A46" s="321" t="s">
        <v>43</v>
      </c>
      <c r="B46" s="322"/>
      <c r="C46" s="322"/>
      <c r="D46" s="322"/>
      <c r="E46" s="322"/>
      <c r="F46" s="27">
        <f>SUM('Poste 6 Charges d''exploitation'!D37)</f>
        <v>388.1199999999999</v>
      </c>
      <c r="G46" s="69"/>
      <c r="H46" s="218"/>
      <c r="I46" s="328" t="s">
        <v>66</v>
      </c>
      <c r="J46" s="328"/>
      <c r="K46" s="70">
        <f>SUM('Poste 6 Charges d''exploitation'!E37)</f>
        <v>17.5</v>
      </c>
      <c r="L46" s="230"/>
    </row>
    <row r="47" spans="1:12" ht="12.75">
      <c r="A47" s="321" t="s">
        <v>21</v>
      </c>
      <c r="B47" s="322"/>
      <c r="C47" s="322"/>
      <c r="D47" s="322"/>
      <c r="E47" s="322"/>
      <c r="F47" s="27">
        <f>SUM('Poste 6 Charges d''exploitation'!D94)</f>
        <v>574.2</v>
      </c>
      <c r="G47" s="69"/>
      <c r="H47" s="218"/>
      <c r="I47" s="328"/>
      <c r="J47" s="328"/>
      <c r="K47" s="70">
        <f>SUM('Poste 6 Charges d''exploitation'!E94)</f>
        <v>0</v>
      </c>
      <c r="L47" s="230"/>
    </row>
    <row r="48" spans="1:12" ht="12.75">
      <c r="A48" s="321" t="s">
        <v>44</v>
      </c>
      <c r="B48" s="322"/>
      <c r="C48" s="322"/>
      <c r="D48" s="322"/>
      <c r="E48" s="322"/>
      <c r="F48" s="27">
        <f>SUM('Poste 6 Charges d''exploitation'!D105)</f>
        <v>182.6</v>
      </c>
      <c r="G48" s="69"/>
      <c r="H48" s="218"/>
      <c r="I48" s="315"/>
      <c r="J48" s="315"/>
      <c r="K48" s="70">
        <v>0</v>
      </c>
      <c r="L48" s="230"/>
    </row>
    <row r="49" spans="1:12" ht="12.75">
      <c r="A49" s="321" t="s">
        <v>45</v>
      </c>
      <c r="B49" s="322"/>
      <c r="C49" s="322"/>
      <c r="D49" s="322"/>
      <c r="E49" s="322"/>
      <c r="F49" s="27">
        <f>SUM('Poste 6 Charges d''exploitation'!D112)</f>
        <v>0</v>
      </c>
      <c r="G49" s="69"/>
      <c r="H49" s="218"/>
      <c r="I49" s="315"/>
      <c r="J49" s="315"/>
      <c r="K49" s="70">
        <v>0</v>
      </c>
      <c r="L49" s="230"/>
    </row>
    <row r="50" spans="1:12" ht="12.75">
      <c r="A50" s="321" t="s">
        <v>46</v>
      </c>
      <c r="B50" s="322"/>
      <c r="C50" s="322"/>
      <c r="D50" s="322"/>
      <c r="E50" s="322"/>
      <c r="F50" s="27">
        <f>SUM('Poste 6 Charges d''exploitation'!D114)</f>
        <v>0</v>
      </c>
      <c r="G50" s="69"/>
      <c r="H50" s="218"/>
      <c r="I50" s="315"/>
      <c r="J50" s="315"/>
      <c r="K50" s="70">
        <v>0</v>
      </c>
      <c r="L50" s="230"/>
    </row>
    <row r="51" spans="1:12" ht="12.75">
      <c r="A51" s="321" t="s">
        <v>20</v>
      </c>
      <c r="B51" s="322"/>
      <c r="C51" s="322"/>
      <c r="D51" s="322"/>
      <c r="E51" s="322"/>
      <c r="F51" s="27">
        <f>SUM('Poste 6 Charges d''exploitation'!D116)</f>
        <v>324.25</v>
      </c>
      <c r="G51" s="69"/>
      <c r="H51" s="218"/>
      <c r="I51" s="328"/>
      <c r="J51" s="328"/>
      <c r="K51" s="70">
        <f>SUM('Poste 6 Charges d''exploitation'!E116)</f>
        <v>0</v>
      </c>
      <c r="L51" s="230"/>
    </row>
    <row r="52" spans="1:12" ht="12.75">
      <c r="A52" s="321" t="s">
        <v>22</v>
      </c>
      <c r="B52" s="322"/>
      <c r="C52" s="322"/>
      <c r="D52" s="322"/>
      <c r="E52" s="322"/>
      <c r="F52" s="27">
        <f>SUM('Poste 6 Charges d''exploitation'!D121)</f>
        <v>0</v>
      </c>
      <c r="G52" s="69"/>
      <c r="H52" s="218"/>
      <c r="I52" s="315"/>
      <c r="J52" s="315"/>
      <c r="K52" s="70">
        <v>0</v>
      </c>
      <c r="L52" s="230"/>
    </row>
    <row r="53" spans="1:253" ht="12.75">
      <c r="A53" s="321" t="s">
        <v>47</v>
      </c>
      <c r="B53" s="322"/>
      <c r="C53" s="322"/>
      <c r="D53" s="322"/>
      <c r="E53" s="322"/>
      <c r="F53" s="27">
        <f>SUM('Poste 6 Charges d''exploitation'!D125)</f>
        <v>1657.3600000000001</v>
      </c>
      <c r="G53" s="69"/>
      <c r="H53" s="218"/>
      <c r="I53" s="355" t="s">
        <v>98</v>
      </c>
      <c r="J53" s="356"/>
      <c r="K53" s="71">
        <f>SUM('Poste 6 Charges d''exploitation'!E125)</f>
        <v>0</v>
      </c>
      <c r="L53" s="230"/>
      <c r="IS53" s="72">
        <f>SUM(F53:IR53)</f>
        <v>1657.3600000000001</v>
      </c>
    </row>
    <row r="54" spans="1:12" ht="12.75">
      <c r="A54" s="321" t="s">
        <v>48</v>
      </c>
      <c r="B54" s="322"/>
      <c r="C54" s="322"/>
      <c r="D54" s="322"/>
      <c r="E54" s="322"/>
      <c r="F54" s="27">
        <f>SUM('Poste 6 Charges d''exploitation'!D134)</f>
        <v>0</v>
      </c>
      <c r="G54" s="69"/>
      <c r="H54" s="218"/>
      <c r="I54" s="316"/>
      <c r="J54" s="314"/>
      <c r="K54" s="71">
        <f>SUM('Poste 6 Charges d''exploitation'!E134)</f>
        <v>0</v>
      </c>
      <c r="L54" s="230"/>
    </row>
    <row r="55" spans="1:12" ht="12.75">
      <c r="A55" s="321" t="s">
        <v>49</v>
      </c>
      <c r="B55" s="322"/>
      <c r="C55" s="322"/>
      <c r="D55" s="322"/>
      <c r="E55" s="322"/>
      <c r="F55" s="27">
        <f>SUM('Poste 6 Charges d''exploitation'!D136)</f>
        <v>278.78</v>
      </c>
      <c r="G55" s="69"/>
      <c r="H55" s="218"/>
      <c r="I55" s="339"/>
      <c r="J55" s="340"/>
      <c r="K55" s="71">
        <v>0</v>
      </c>
      <c r="L55" s="230"/>
    </row>
    <row r="56" spans="1:12" ht="12.75">
      <c r="A56" s="333" t="s">
        <v>51</v>
      </c>
      <c r="B56" s="313"/>
      <c r="C56" s="313"/>
      <c r="D56" s="313"/>
      <c r="E56" s="314"/>
      <c r="F56" s="27">
        <f>SUM('Poste 6 Charges d''exploitation'!D138)</f>
        <v>21884.79</v>
      </c>
      <c r="G56" s="69"/>
      <c r="H56" s="218"/>
      <c r="I56" s="329"/>
      <c r="J56" s="312"/>
      <c r="K56" s="71">
        <v>0</v>
      </c>
      <c r="L56" s="230"/>
    </row>
    <row r="57" spans="1:12" ht="13.5" thickBot="1">
      <c r="A57" s="321" t="s">
        <v>50</v>
      </c>
      <c r="B57" s="322"/>
      <c r="C57" s="322"/>
      <c r="D57" s="322"/>
      <c r="E57" s="322"/>
      <c r="F57" s="27">
        <f>SUM('Poste 6 Charges d''exploitation'!D149)</f>
        <v>1690</v>
      </c>
      <c r="G57" s="69"/>
      <c r="H57" s="218"/>
      <c r="I57" s="310"/>
      <c r="J57" s="310"/>
      <c r="K57" s="73">
        <v>0</v>
      </c>
      <c r="L57" s="230"/>
    </row>
    <row r="58" spans="1:12" ht="15.75" thickBot="1">
      <c r="A58" s="231"/>
      <c r="B58" s="74"/>
      <c r="C58" s="74"/>
      <c r="D58" s="74"/>
      <c r="E58" s="75"/>
      <c r="F58" s="232" t="s">
        <v>24</v>
      </c>
      <c r="G58" s="76">
        <f>SUM(G6+G11+G21+G25+G35+G39)</f>
        <v>98480.45999999999</v>
      </c>
      <c r="H58" s="77"/>
      <c r="I58" s="233"/>
      <c r="J58" s="234"/>
      <c r="K58" s="232" t="s">
        <v>25</v>
      </c>
      <c r="L58" s="78">
        <f>SUM(L6+L11+L21+L25+L35+L39)</f>
        <v>84905.34999999999</v>
      </c>
    </row>
    <row r="59" spans="1:12" ht="13.5" thickBot="1">
      <c r="A59" s="235"/>
      <c r="B59" s="236"/>
      <c r="C59" s="236"/>
      <c r="D59" s="236"/>
      <c r="E59" s="237"/>
      <c r="F59" s="238"/>
      <c r="G59" s="239"/>
      <c r="H59" s="218"/>
      <c r="I59" s="240"/>
      <c r="J59" s="241"/>
      <c r="K59" s="238"/>
      <c r="L59" s="242"/>
    </row>
    <row r="60" spans="1:12" ht="19.5" customHeight="1" thickBot="1">
      <c r="A60" s="365" t="s">
        <v>118</v>
      </c>
      <c r="B60" s="366"/>
      <c r="C60" s="366"/>
      <c r="D60" s="366"/>
      <c r="E60" s="363">
        <f>SUM(L58-G58)</f>
        <v>-13575.11</v>
      </c>
      <c r="F60" s="364"/>
      <c r="G60" s="241"/>
      <c r="H60" s="243"/>
      <c r="I60" s="238"/>
      <c r="J60" s="241"/>
      <c r="K60" s="238"/>
      <c r="L60" s="242"/>
    </row>
    <row r="61" spans="1:12" ht="14.25" customHeight="1">
      <c r="A61" s="374"/>
      <c r="B61" s="375"/>
      <c r="C61" s="375"/>
      <c r="D61" s="375"/>
      <c r="E61" s="240"/>
      <c r="F61" s="238"/>
      <c r="G61" s="239"/>
      <c r="H61" s="218"/>
      <c r="I61" s="367"/>
      <c r="J61" s="367"/>
      <c r="K61" s="238"/>
      <c r="L61" s="242"/>
    </row>
    <row r="62" spans="1:12" ht="15.75" customHeight="1">
      <c r="A62" s="376" t="s">
        <v>110</v>
      </c>
      <c r="B62" s="377"/>
      <c r="C62" s="377"/>
      <c r="D62" s="377"/>
      <c r="E62" s="360"/>
      <c r="F62" s="143">
        <f>SUM('COMPTE CHEQUES'!F5)</f>
        <v>43767.03</v>
      </c>
      <c r="G62" s="245"/>
      <c r="H62" s="246"/>
      <c r="I62" s="359" t="s">
        <v>107</v>
      </c>
      <c r="J62" s="360"/>
      <c r="K62" s="143">
        <v>2806.32</v>
      </c>
      <c r="L62" s="247"/>
    </row>
    <row r="63" spans="1:12" ht="15.75" customHeight="1">
      <c r="A63" s="376" t="s">
        <v>81</v>
      </c>
      <c r="B63" s="377"/>
      <c r="C63" s="377"/>
      <c r="D63" s="377"/>
      <c r="E63" s="360"/>
      <c r="F63" s="143">
        <f>SUM('COMPTE CHEQUES'!F150)</f>
        <v>30191.92000000002</v>
      </c>
      <c r="G63" s="245"/>
      <c r="H63" s="246"/>
      <c r="I63" s="359" t="s">
        <v>108</v>
      </c>
      <c r="J63" s="360"/>
      <c r="K63" s="143">
        <v>3841.05</v>
      </c>
      <c r="L63" s="247"/>
    </row>
    <row r="64" spans="1:12" ht="15.75" customHeight="1">
      <c r="A64" s="376"/>
      <c r="B64" s="377"/>
      <c r="C64" s="377"/>
      <c r="D64" s="377"/>
      <c r="E64" s="360"/>
      <c r="F64" s="143"/>
      <c r="G64" s="245"/>
      <c r="H64" s="246"/>
      <c r="I64" s="359" t="s">
        <v>109</v>
      </c>
      <c r="J64" s="360"/>
      <c r="K64" s="143">
        <f>SUM(COMMISSIONS!I22)</f>
        <v>2585.81</v>
      </c>
      <c r="L64" s="247"/>
    </row>
    <row r="65" spans="1:12" ht="15.75" customHeight="1">
      <c r="A65" s="368" t="s">
        <v>113</v>
      </c>
      <c r="B65" s="369"/>
      <c r="C65" s="369"/>
      <c r="D65" s="369"/>
      <c r="E65" s="370"/>
      <c r="F65" s="144">
        <f>SUM(F63+K64)</f>
        <v>32777.73000000002</v>
      </c>
      <c r="G65" s="204"/>
      <c r="H65" s="145"/>
      <c r="I65" s="371"/>
      <c r="J65" s="370"/>
      <c r="K65" s="144"/>
      <c r="L65" s="248"/>
    </row>
    <row r="66" spans="1:12" ht="15.75" customHeight="1">
      <c r="A66" s="368" t="s">
        <v>114</v>
      </c>
      <c r="B66" s="369"/>
      <c r="C66" s="369"/>
      <c r="D66" s="369"/>
      <c r="E66" s="370"/>
      <c r="F66" s="144">
        <f>SUM(F65+K63-K62)</f>
        <v>33812.46000000002</v>
      </c>
      <c r="G66" s="213"/>
      <c r="H66" s="249"/>
      <c r="I66" s="250"/>
      <c r="J66" s="244"/>
      <c r="K66" s="251"/>
      <c r="L66" s="215"/>
    </row>
    <row r="67" spans="1:12" ht="15.75" customHeight="1">
      <c r="A67" s="361"/>
      <c r="B67" s="362"/>
      <c r="C67" s="362"/>
      <c r="D67" s="362"/>
      <c r="E67" s="362"/>
      <c r="F67" s="362"/>
      <c r="G67" s="252"/>
      <c r="H67" s="249"/>
      <c r="I67" s="357" t="s">
        <v>115</v>
      </c>
      <c r="J67" s="358"/>
      <c r="K67" s="372">
        <v>21848.789999999994</v>
      </c>
      <c r="L67" s="373"/>
    </row>
    <row r="68" spans="1:12" ht="15.75" customHeight="1">
      <c r="A68" s="253"/>
      <c r="B68" s="244"/>
      <c r="C68" s="244"/>
      <c r="D68" s="244"/>
      <c r="E68" s="244"/>
      <c r="F68" s="251"/>
      <c r="G68" s="214"/>
      <c r="H68" s="249"/>
      <c r="I68" s="357" t="s">
        <v>80</v>
      </c>
      <c r="J68" s="358"/>
      <c r="K68" s="372">
        <v>0</v>
      </c>
      <c r="L68" s="373"/>
    </row>
  </sheetData>
  <sheetProtection/>
  <mergeCells count="104">
    <mergeCell ref="K68:L68"/>
    <mergeCell ref="A61:D61"/>
    <mergeCell ref="A63:E63"/>
    <mergeCell ref="A64:E64"/>
    <mergeCell ref="A62:E62"/>
    <mergeCell ref="I62:J62"/>
    <mergeCell ref="K67:L67"/>
    <mergeCell ref="I67:J67"/>
    <mergeCell ref="A67:F67"/>
    <mergeCell ref="E60:F60"/>
    <mergeCell ref="A60:D60"/>
    <mergeCell ref="I61:J61"/>
    <mergeCell ref="I63:J63"/>
    <mergeCell ref="A65:E65"/>
    <mergeCell ref="I65:J65"/>
    <mergeCell ref="A66:E66"/>
    <mergeCell ref="A33:E33"/>
    <mergeCell ref="I68:J68"/>
    <mergeCell ref="I54:J54"/>
    <mergeCell ref="I55:J55"/>
    <mergeCell ref="A52:E52"/>
    <mergeCell ref="A53:E53"/>
    <mergeCell ref="A54:E54"/>
    <mergeCell ref="I56:J56"/>
    <mergeCell ref="I64:J64"/>
    <mergeCell ref="A55:E55"/>
    <mergeCell ref="A51:E51"/>
    <mergeCell ref="I52:J52"/>
    <mergeCell ref="A57:E57"/>
    <mergeCell ref="A46:E46"/>
    <mergeCell ref="A47:E47"/>
    <mergeCell ref="I50:J50"/>
    <mergeCell ref="A56:E56"/>
    <mergeCell ref="I57:J57"/>
    <mergeCell ref="A44:E44"/>
    <mergeCell ref="I53:J53"/>
    <mergeCell ref="I51:J51"/>
    <mergeCell ref="A49:E49"/>
    <mergeCell ref="A50:E50"/>
    <mergeCell ref="A41:E41"/>
    <mergeCell ref="I41:J41"/>
    <mergeCell ref="I46:J46"/>
    <mergeCell ref="I47:J47"/>
    <mergeCell ref="I49:J49"/>
    <mergeCell ref="A45:E45"/>
    <mergeCell ref="I48:J48"/>
    <mergeCell ref="I44:J44"/>
    <mergeCell ref="A48:E48"/>
    <mergeCell ref="A23:E23"/>
    <mergeCell ref="A16:E16"/>
    <mergeCell ref="I40:J40"/>
    <mergeCell ref="A36:E36"/>
    <mergeCell ref="I19:J19"/>
    <mergeCell ref="A27:E27"/>
    <mergeCell ref="A37:E37"/>
    <mergeCell ref="I37:J37"/>
    <mergeCell ref="A40:E40"/>
    <mergeCell ref="A31:E31"/>
    <mergeCell ref="A1:L1"/>
    <mergeCell ref="A3:L3"/>
    <mergeCell ref="A2:L2"/>
    <mergeCell ref="A4:F4"/>
    <mergeCell ref="A9:E9"/>
    <mergeCell ref="A19:E19"/>
    <mergeCell ref="A6:B6"/>
    <mergeCell ref="A7:E7"/>
    <mergeCell ref="I7:J7"/>
    <mergeCell ref="A8:E8"/>
    <mergeCell ref="I8:J8"/>
    <mergeCell ref="I32:J32"/>
    <mergeCell ref="I17:J17"/>
    <mergeCell ref="I22:J22"/>
    <mergeCell ref="A28:E28"/>
    <mergeCell ref="A12:E12"/>
    <mergeCell ref="I12:J12"/>
    <mergeCell ref="A14:E14"/>
    <mergeCell ref="I15:J15"/>
    <mergeCell ref="A15:E15"/>
    <mergeCell ref="I13:J13"/>
    <mergeCell ref="I14:J14"/>
    <mergeCell ref="A29:E29"/>
    <mergeCell ref="I28:J28"/>
    <mergeCell ref="A17:E17"/>
    <mergeCell ref="I23:J23"/>
    <mergeCell ref="A30:E30"/>
    <mergeCell ref="A26:E26"/>
    <mergeCell ref="A18:E18"/>
    <mergeCell ref="I18:J18"/>
    <mergeCell ref="A22:E22"/>
    <mergeCell ref="A43:E43"/>
    <mergeCell ref="A42:E42"/>
    <mergeCell ref="I9:J9"/>
    <mergeCell ref="I27:J27"/>
    <mergeCell ref="I29:J29"/>
    <mergeCell ref="A13:E13"/>
    <mergeCell ref="I30:J30"/>
    <mergeCell ref="I33:J33"/>
    <mergeCell ref="A32:E32"/>
    <mergeCell ref="I36:J36"/>
    <mergeCell ref="I45:J45"/>
    <mergeCell ref="I43:J43"/>
    <mergeCell ref="I42:J42"/>
    <mergeCell ref="I26:J26"/>
    <mergeCell ref="I16:J16"/>
  </mergeCells>
  <printOptions/>
  <pageMargins left="0" right="0" top="0" bottom="0" header="0.3937007874015748" footer="0.5118110236220472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2"/>
  <sheetViews>
    <sheetView view="pageBreakPreview" zoomScale="110" zoomScaleSheetLayoutView="110" zoomScalePageLayoutView="0" workbookViewId="0" topLeftCell="A118">
      <selection activeCell="D138" sqref="D138"/>
    </sheetView>
  </sheetViews>
  <sheetFormatPr defaultColWidth="10.57421875" defaultRowHeight="12.75"/>
  <cols>
    <col min="1" max="1" width="10.421875" style="110" bestFit="1" customWidth="1"/>
    <col min="2" max="2" width="47.57421875" style="110" customWidth="1"/>
    <col min="3" max="3" width="18.57421875" style="110" bestFit="1" customWidth="1"/>
    <col min="4" max="5" width="10.57421875" style="111" bestFit="1" customWidth="1"/>
    <col min="6" max="6" width="17.57421875" style="111" bestFit="1" customWidth="1"/>
    <col min="7" max="16384" width="10.57421875" style="110" customWidth="1"/>
  </cols>
  <sheetData>
    <row r="1" ht="8.25" customHeight="1"/>
    <row r="2" spans="1:6" ht="32.25" customHeight="1">
      <c r="A2" s="406" t="s">
        <v>104</v>
      </c>
      <c r="B2" s="407"/>
      <c r="C2" s="407"/>
      <c r="D2" s="407"/>
      <c r="E2" s="407"/>
      <c r="F2" s="407"/>
    </row>
    <row r="3" spans="2:3" ht="13.5" thickBot="1">
      <c r="B3" s="112"/>
      <c r="C3" s="112"/>
    </row>
    <row r="4" spans="1:6" s="115" customFormat="1" ht="18" customHeight="1" thickBot="1">
      <c r="A4" s="113" t="s">
        <v>4</v>
      </c>
      <c r="B4" s="113" t="s">
        <v>5</v>
      </c>
      <c r="C4" s="113" t="s">
        <v>63</v>
      </c>
      <c r="D4" s="114" t="s">
        <v>6</v>
      </c>
      <c r="E4" s="114" t="s">
        <v>7</v>
      </c>
      <c r="F4" s="114" t="s">
        <v>8</v>
      </c>
    </row>
    <row r="5" spans="1:6" ht="12">
      <c r="A5" s="408" t="s">
        <v>105</v>
      </c>
      <c r="B5" s="409"/>
      <c r="C5" s="409"/>
      <c r="D5" s="409"/>
      <c r="E5" s="410"/>
      <c r="F5" s="116">
        <v>43767.03</v>
      </c>
    </row>
    <row r="6" spans="1:6" ht="12">
      <c r="A6" s="117">
        <v>43831</v>
      </c>
      <c r="B6" s="425" t="s">
        <v>106</v>
      </c>
      <c r="C6" s="426"/>
      <c r="D6" s="426"/>
      <c r="E6" s="427"/>
      <c r="F6" s="116">
        <v>43767.03</v>
      </c>
    </row>
    <row r="7" spans="1:6" ht="12">
      <c r="A7" s="117">
        <v>43833</v>
      </c>
      <c r="B7" s="274" t="s">
        <v>199</v>
      </c>
      <c r="C7" s="179" t="s">
        <v>166</v>
      </c>
      <c r="D7" s="129">
        <v>8.64</v>
      </c>
      <c r="E7" s="129">
        <v>0</v>
      </c>
      <c r="F7" s="116">
        <f>SUM(F6+E7-D7)</f>
        <v>43758.39</v>
      </c>
    </row>
    <row r="8" spans="1:6" ht="12">
      <c r="A8" s="127">
        <v>43834</v>
      </c>
      <c r="B8" s="137" t="s">
        <v>101</v>
      </c>
      <c r="C8" s="137" t="s">
        <v>102</v>
      </c>
      <c r="D8" s="9">
        <v>0</v>
      </c>
      <c r="E8" s="203">
        <v>12</v>
      </c>
      <c r="F8" s="116">
        <f>SUM(F7+E8-D8)</f>
        <v>43770.39</v>
      </c>
    </row>
    <row r="9" spans="1:6" ht="12">
      <c r="A9" s="127">
        <v>43835</v>
      </c>
      <c r="B9" s="137" t="s">
        <v>135</v>
      </c>
      <c r="C9" s="137" t="s">
        <v>125</v>
      </c>
      <c r="D9" s="129">
        <v>310</v>
      </c>
      <c r="E9" s="129">
        <v>0</v>
      </c>
      <c r="F9" s="116">
        <f aca="true" t="shared" si="0" ref="F9:F76">SUM(F8+E9-D9)</f>
        <v>43460.39</v>
      </c>
    </row>
    <row r="10" spans="1:6" ht="12">
      <c r="A10" s="127">
        <v>43837</v>
      </c>
      <c r="B10" s="137" t="s">
        <v>134</v>
      </c>
      <c r="C10" s="137" t="s">
        <v>125</v>
      </c>
      <c r="D10" s="129">
        <v>440</v>
      </c>
      <c r="E10" s="129">
        <v>0</v>
      </c>
      <c r="F10" s="116">
        <f t="shared" si="0"/>
        <v>43020.39</v>
      </c>
    </row>
    <row r="11" spans="1:6" ht="12">
      <c r="A11" s="127">
        <v>43838</v>
      </c>
      <c r="B11" s="137" t="s">
        <v>133</v>
      </c>
      <c r="C11" s="137" t="s">
        <v>125</v>
      </c>
      <c r="D11" s="129">
        <v>116.25</v>
      </c>
      <c r="E11" s="129">
        <v>0</v>
      </c>
      <c r="F11" s="116">
        <f t="shared" si="0"/>
        <v>42904.14</v>
      </c>
    </row>
    <row r="12" spans="1:6" ht="12">
      <c r="A12" s="127">
        <v>43845</v>
      </c>
      <c r="B12" s="137" t="s">
        <v>167</v>
      </c>
      <c r="C12" s="137" t="s">
        <v>125</v>
      </c>
      <c r="D12" s="129">
        <v>1500</v>
      </c>
      <c r="E12" s="129">
        <v>0</v>
      </c>
      <c r="F12" s="116">
        <f t="shared" si="0"/>
        <v>41404.14</v>
      </c>
    </row>
    <row r="13" spans="1:6" ht="12">
      <c r="A13" s="127">
        <v>43847</v>
      </c>
      <c r="B13" s="137" t="s">
        <v>200</v>
      </c>
      <c r="C13" s="137" t="s">
        <v>166</v>
      </c>
      <c r="D13" s="129">
        <v>0.25</v>
      </c>
      <c r="E13" s="129">
        <v>0</v>
      </c>
      <c r="F13" s="116">
        <f t="shared" si="0"/>
        <v>41403.89</v>
      </c>
    </row>
    <row r="14" spans="1:6" ht="12">
      <c r="A14" s="179">
        <v>43850</v>
      </c>
      <c r="B14" s="137" t="s">
        <v>136</v>
      </c>
      <c r="C14" s="137" t="s">
        <v>125</v>
      </c>
      <c r="D14" s="119">
        <v>1121.71</v>
      </c>
      <c r="E14" s="119">
        <v>0</v>
      </c>
      <c r="F14" s="116">
        <f t="shared" si="0"/>
        <v>40282.18</v>
      </c>
    </row>
    <row r="15" spans="1:6" ht="12">
      <c r="A15" s="179">
        <v>43850</v>
      </c>
      <c r="B15" s="137" t="s">
        <v>168</v>
      </c>
      <c r="C15" s="137" t="s">
        <v>125</v>
      </c>
      <c r="D15" s="119">
        <v>0</v>
      </c>
      <c r="E15" s="119">
        <v>836.5</v>
      </c>
      <c r="F15" s="116">
        <f t="shared" si="0"/>
        <v>41118.68</v>
      </c>
    </row>
    <row r="16" spans="1:6" ht="12">
      <c r="A16" s="117">
        <v>43851</v>
      </c>
      <c r="B16" s="137" t="s">
        <v>165</v>
      </c>
      <c r="C16" s="137" t="s">
        <v>125</v>
      </c>
      <c r="D16" s="119">
        <v>90</v>
      </c>
      <c r="E16" s="119">
        <v>0</v>
      </c>
      <c r="F16" s="116">
        <f t="shared" si="0"/>
        <v>41028.68</v>
      </c>
    </row>
    <row r="17" spans="1:6" ht="12">
      <c r="A17" s="117">
        <v>43851</v>
      </c>
      <c r="B17" s="137" t="s">
        <v>169</v>
      </c>
      <c r="C17" s="137" t="s">
        <v>125</v>
      </c>
      <c r="D17" s="119">
        <v>2000</v>
      </c>
      <c r="E17" s="119">
        <v>0</v>
      </c>
      <c r="F17" s="116">
        <f t="shared" si="0"/>
        <v>39028.68</v>
      </c>
    </row>
    <row r="18" spans="1:6" ht="12">
      <c r="A18" s="88">
        <v>43851</v>
      </c>
      <c r="B18" s="1" t="s">
        <v>170</v>
      </c>
      <c r="C18" s="137" t="s">
        <v>125</v>
      </c>
      <c r="D18" s="87">
        <v>459</v>
      </c>
      <c r="E18" s="116">
        <v>0</v>
      </c>
      <c r="F18" s="116">
        <f t="shared" si="0"/>
        <v>38569.68</v>
      </c>
    </row>
    <row r="19" spans="1:6" ht="12">
      <c r="A19" s="88">
        <v>43851</v>
      </c>
      <c r="B19" s="1" t="s">
        <v>171</v>
      </c>
      <c r="C19" s="137" t="s">
        <v>125</v>
      </c>
      <c r="D19" s="119">
        <v>377.5</v>
      </c>
      <c r="E19" s="116">
        <v>0</v>
      </c>
      <c r="F19" s="116">
        <f t="shared" si="0"/>
        <v>38192.18</v>
      </c>
    </row>
    <row r="20" spans="1:6" ht="12">
      <c r="A20" s="120">
        <v>43854</v>
      </c>
      <c r="B20" s="137" t="s">
        <v>173</v>
      </c>
      <c r="C20" s="137" t="s">
        <v>174</v>
      </c>
      <c r="D20" s="129">
        <v>83.4</v>
      </c>
      <c r="E20" s="87">
        <v>0</v>
      </c>
      <c r="F20" s="116">
        <f t="shared" si="0"/>
        <v>38108.78</v>
      </c>
    </row>
    <row r="21" spans="1:6" ht="12">
      <c r="A21" s="117">
        <v>43856</v>
      </c>
      <c r="B21" s="137" t="s">
        <v>178</v>
      </c>
      <c r="C21" s="137" t="s">
        <v>174</v>
      </c>
      <c r="D21" s="116">
        <v>995.5</v>
      </c>
      <c r="E21" s="87">
        <v>0</v>
      </c>
      <c r="F21" s="116">
        <f t="shared" si="0"/>
        <v>37113.28</v>
      </c>
    </row>
    <row r="22" spans="1:6" ht="12">
      <c r="A22" s="120">
        <v>43857</v>
      </c>
      <c r="B22" s="137" t="s">
        <v>179</v>
      </c>
      <c r="C22" s="137" t="s">
        <v>125</v>
      </c>
      <c r="D22" s="129">
        <v>204</v>
      </c>
      <c r="E22" s="129">
        <v>0</v>
      </c>
      <c r="F22" s="116">
        <f t="shared" si="0"/>
        <v>36909.28</v>
      </c>
    </row>
    <row r="23" spans="1:6" ht="12">
      <c r="A23" s="120">
        <v>43858</v>
      </c>
      <c r="B23" s="137" t="s">
        <v>201</v>
      </c>
      <c r="C23" s="137" t="s">
        <v>166</v>
      </c>
      <c r="D23" s="129">
        <v>10.2</v>
      </c>
      <c r="E23" s="129">
        <v>0</v>
      </c>
      <c r="F23" s="116">
        <f t="shared" si="0"/>
        <v>36899.08</v>
      </c>
    </row>
    <row r="24" spans="1:6" ht="12">
      <c r="A24" s="117">
        <v>43861</v>
      </c>
      <c r="B24" s="137" t="s">
        <v>180</v>
      </c>
      <c r="C24" s="137" t="s">
        <v>125</v>
      </c>
      <c r="D24" s="119">
        <v>51</v>
      </c>
      <c r="E24" s="116">
        <v>0</v>
      </c>
      <c r="F24" s="116">
        <f t="shared" si="0"/>
        <v>36848.08</v>
      </c>
    </row>
    <row r="25" spans="1:6" ht="12">
      <c r="A25" s="117">
        <v>43861</v>
      </c>
      <c r="B25" s="137" t="s">
        <v>181</v>
      </c>
      <c r="C25" s="137" t="s">
        <v>125</v>
      </c>
      <c r="D25" s="119">
        <v>45</v>
      </c>
      <c r="E25" s="116">
        <v>0</v>
      </c>
      <c r="F25" s="116">
        <f t="shared" si="0"/>
        <v>36803.08</v>
      </c>
    </row>
    <row r="26" spans="1:6" ht="12">
      <c r="A26" s="117">
        <v>43861</v>
      </c>
      <c r="B26" s="137" t="s">
        <v>182</v>
      </c>
      <c r="C26" s="137" t="s">
        <v>125</v>
      </c>
      <c r="D26" s="116">
        <v>42</v>
      </c>
      <c r="E26" s="131">
        <v>0</v>
      </c>
      <c r="F26" s="116">
        <f t="shared" si="0"/>
        <v>36761.08</v>
      </c>
    </row>
    <row r="27" spans="1:6" ht="12">
      <c r="A27" s="127">
        <v>43861</v>
      </c>
      <c r="B27" s="137" t="s">
        <v>183</v>
      </c>
      <c r="C27" s="137" t="s">
        <v>125</v>
      </c>
      <c r="D27" s="129">
        <v>278.78</v>
      </c>
      <c r="E27" s="116">
        <v>0</v>
      </c>
      <c r="F27" s="116">
        <f t="shared" si="0"/>
        <v>36482.3</v>
      </c>
    </row>
    <row r="28" spans="1:6" ht="12">
      <c r="A28" s="179">
        <v>43862</v>
      </c>
      <c r="B28" s="137" t="s">
        <v>184</v>
      </c>
      <c r="C28" s="137" t="s">
        <v>125</v>
      </c>
      <c r="D28" s="119">
        <v>1968.47</v>
      </c>
      <c r="E28" s="116">
        <v>0</v>
      </c>
      <c r="F28" s="116">
        <f t="shared" si="0"/>
        <v>34513.83</v>
      </c>
    </row>
    <row r="29" spans="1:8" ht="12">
      <c r="A29" s="127">
        <v>43862</v>
      </c>
      <c r="B29" s="1" t="s">
        <v>185</v>
      </c>
      <c r="C29" s="137" t="s">
        <v>125</v>
      </c>
      <c r="D29" s="87">
        <v>810</v>
      </c>
      <c r="E29" s="119">
        <v>0</v>
      </c>
      <c r="F29" s="116">
        <f t="shared" si="0"/>
        <v>33703.83</v>
      </c>
      <c r="H29" s="292"/>
    </row>
    <row r="30" spans="1:6" ht="12">
      <c r="A30" s="291">
        <v>43862</v>
      </c>
      <c r="B30" s="290" t="s">
        <v>186</v>
      </c>
      <c r="C30" s="290" t="s">
        <v>125</v>
      </c>
      <c r="D30" s="87">
        <v>65.19</v>
      </c>
      <c r="E30" s="129">
        <v>0</v>
      </c>
      <c r="F30" s="116">
        <f t="shared" si="0"/>
        <v>33638.64</v>
      </c>
    </row>
    <row r="31" spans="1:6" ht="12">
      <c r="A31" s="117">
        <v>43862</v>
      </c>
      <c r="B31" s="137" t="s">
        <v>189</v>
      </c>
      <c r="C31" s="137" t="s">
        <v>125</v>
      </c>
      <c r="D31" s="119">
        <v>90</v>
      </c>
      <c r="E31" s="129">
        <v>0</v>
      </c>
      <c r="F31" s="116">
        <f t="shared" si="0"/>
        <v>33548.64</v>
      </c>
    </row>
    <row r="32" spans="1:6" ht="12">
      <c r="A32" s="127">
        <v>43862</v>
      </c>
      <c r="B32" s="137" t="s">
        <v>188</v>
      </c>
      <c r="C32" s="137" t="s">
        <v>125</v>
      </c>
      <c r="D32" s="129">
        <v>95.6</v>
      </c>
      <c r="E32" s="119">
        <v>0</v>
      </c>
      <c r="F32" s="116">
        <f t="shared" si="0"/>
        <v>33453.04</v>
      </c>
    </row>
    <row r="33" spans="1:6" ht="12">
      <c r="A33" s="117">
        <v>43862</v>
      </c>
      <c r="B33" s="137" t="s">
        <v>190</v>
      </c>
      <c r="C33" s="137" t="s">
        <v>174</v>
      </c>
      <c r="D33" s="116">
        <v>57.97</v>
      </c>
      <c r="E33" s="116">
        <v>0</v>
      </c>
      <c r="F33" s="116">
        <f t="shared" si="0"/>
        <v>33395.07</v>
      </c>
    </row>
    <row r="34" spans="1:6" ht="12">
      <c r="A34" s="120">
        <v>43864</v>
      </c>
      <c r="B34" s="137" t="s">
        <v>194</v>
      </c>
      <c r="C34" s="137" t="s">
        <v>125</v>
      </c>
      <c r="D34" s="116">
        <v>48</v>
      </c>
      <c r="E34" s="119">
        <v>0</v>
      </c>
      <c r="F34" s="116">
        <f t="shared" si="0"/>
        <v>33347.07</v>
      </c>
    </row>
    <row r="35" spans="1:6" ht="12">
      <c r="A35" s="120">
        <v>43864</v>
      </c>
      <c r="B35" s="137" t="s">
        <v>195</v>
      </c>
      <c r="C35" s="137" t="s">
        <v>125</v>
      </c>
      <c r="D35" s="129">
        <v>91.2</v>
      </c>
      <c r="E35" s="119">
        <v>0</v>
      </c>
      <c r="F35" s="116">
        <f t="shared" si="0"/>
        <v>33255.87</v>
      </c>
    </row>
    <row r="36" spans="1:6" ht="12">
      <c r="A36" s="120">
        <v>43866</v>
      </c>
      <c r="B36" s="137" t="s">
        <v>216</v>
      </c>
      <c r="C36" s="137" t="s">
        <v>166</v>
      </c>
      <c r="D36" s="129">
        <v>8.64</v>
      </c>
      <c r="E36" s="119">
        <v>0</v>
      </c>
      <c r="F36" s="116">
        <f t="shared" si="0"/>
        <v>33247.23</v>
      </c>
    </row>
    <row r="37" spans="1:6" ht="12">
      <c r="A37" s="117">
        <v>43872</v>
      </c>
      <c r="B37" s="137" t="s">
        <v>196</v>
      </c>
      <c r="C37" s="137" t="s">
        <v>187</v>
      </c>
      <c r="D37" s="116">
        <v>65</v>
      </c>
      <c r="E37" s="119">
        <v>0</v>
      </c>
      <c r="F37" s="116">
        <f t="shared" si="0"/>
        <v>33182.23</v>
      </c>
    </row>
    <row r="38" spans="1:6" ht="12">
      <c r="A38" s="117">
        <v>43872</v>
      </c>
      <c r="B38" s="137" t="s">
        <v>197</v>
      </c>
      <c r="C38" s="137" t="s">
        <v>187</v>
      </c>
      <c r="D38" s="119">
        <v>77</v>
      </c>
      <c r="E38" s="119">
        <v>0</v>
      </c>
      <c r="F38" s="116">
        <f t="shared" si="0"/>
        <v>33105.23</v>
      </c>
    </row>
    <row r="39" spans="1:6" ht="12">
      <c r="A39" s="88">
        <v>43872</v>
      </c>
      <c r="B39" s="137" t="s">
        <v>198</v>
      </c>
      <c r="C39" s="137" t="s">
        <v>187</v>
      </c>
      <c r="D39" s="87">
        <v>3004.86</v>
      </c>
      <c r="E39" s="119">
        <v>0</v>
      </c>
      <c r="F39" s="116">
        <f t="shared" si="0"/>
        <v>30100.370000000003</v>
      </c>
    </row>
    <row r="40" spans="1:6" ht="12">
      <c r="A40" s="127">
        <v>43874</v>
      </c>
      <c r="B40" s="137" t="s">
        <v>203</v>
      </c>
      <c r="C40" s="137" t="s">
        <v>124</v>
      </c>
      <c r="D40" s="129">
        <v>138.46</v>
      </c>
      <c r="E40" s="119">
        <v>0</v>
      </c>
      <c r="F40" s="116">
        <f t="shared" si="0"/>
        <v>29961.910000000003</v>
      </c>
    </row>
    <row r="41" spans="1:6" ht="12">
      <c r="A41" s="117">
        <v>43874</v>
      </c>
      <c r="B41" s="137" t="s">
        <v>202</v>
      </c>
      <c r="C41" s="137" t="s">
        <v>125</v>
      </c>
      <c r="D41" s="116">
        <v>11.82</v>
      </c>
      <c r="E41" s="119">
        <v>0</v>
      </c>
      <c r="F41" s="116">
        <f t="shared" si="0"/>
        <v>29950.090000000004</v>
      </c>
    </row>
    <row r="42" spans="1:6" ht="12">
      <c r="A42" s="117">
        <v>43878</v>
      </c>
      <c r="B42" s="137" t="s">
        <v>167</v>
      </c>
      <c r="C42" s="137" t="s">
        <v>166</v>
      </c>
      <c r="D42" s="116">
        <v>1500</v>
      </c>
      <c r="E42" s="119">
        <v>0</v>
      </c>
      <c r="F42" s="116">
        <f t="shared" si="0"/>
        <v>28450.090000000004</v>
      </c>
    </row>
    <row r="43" spans="1:6" ht="12">
      <c r="A43" s="117">
        <v>43880</v>
      </c>
      <c r="B43" s="137" t="s">
        <v>204</v>
      </c>
      <c r="C43" s="137" t="s">
        <v>125</v>
      </c>
      <c r="D43" s="116">
        <v>1500</v>
      </c>
      <c r="E43" s="119">
        <v>0</v>
      </c>
      <c r="F43" s="116">
        <f t="shared" si="0"/>
        <v>26950.090000000004</v>
      </c>
    </row>
    <row r="44" spans="1:6" ht="12">
      <c r="A44" s="117">
        <v>43880</v>
      </c>
      <c r="B44" s="137" t="s">
        <v>217</v>
      </c>
      <c r="C44" s="137" t="s">
        <v>166</v>
      </c>
      <c r="D44" s="116">
        <v>0.25</v>
      </c>
      <c r="E44" s="119">
        <v>0</v>
      </c>
      <c r="F44" s="116">
        <f t="shared" si="0"/>
        <v>26949.840000000004</v>
      </c>
    </row>
    <row r="45" spans="1:6" ht="12">
      <c r="A45" s="117">
        <v>43881</v>
      </c>
      <c r="B45" s="137" t="s">
        <v>191</v>
      </c>
      <c r="C45" s="137" t="s">
        <v>166</v>
      </c>
      <c r="D45" s="119">
        <v>0</v>
      </c>
      <c r="E45" s="119">
        <v>3652.68</v>
      </c>
      <c r="F45" s="116">
        <f t="shared" si="0"/>
        <v>30602.520000000004</v>
      </c>
    </row>
    <row r="46" spans="1:6" ht="12">
      <c r="A46" s="117">
        <v>43881</v>
      </c>
      <c r="B46" s="137" t="s">
        <v>218</v>
      </c>
      <c r="C46" s="137" t="s">
        <v>166</v>
      </c>
      <c r="D46" s="119">
        <v>0</v>
      </c>
      <c r="E46" s="119">
        <v>60</v>
      </c>
      <c r="F46" s="116">
        <f t="shared" si="0"/>
        <v>30662.520000000004</v>
      </c>
    </row>
    <row r="47" spans="1:6" ht="12">
      <c r="A47" s="117">
        <v>43881</v>
      </c>
      <c r="B47" s="137" t="s">
        <v>207</v>
      </c>
      <c r="C47" s="137" t="s">
        <v>166</v>
      </c>
      <c r="D47" s="119">
        <v>145.02</v>
      </c>
      <c r="E47" s="116">
        <v>0</v>
      </c>
      <c r="F47" s="116">
        <f t="shared" si="0"/>
        <v>30517.500000000004</v>
      </c>
    </row>
    <row r="48" spans="1:6" ht="12">
      <c r="A48" s="117">
        <v>43881</v>
      </c>
      <c r="B48" s="137" t="s">
        <v>207</v>
      </c>
      <c r="C48" s="137" t="s">
        <v>166</v>
      </c>
      <c r="D48" s="87">
        <v>322.72</v>
      </c>
      <c r="E48" s="116">
        <v>0</v>
      </c>
      <c r="F48" s="116">
        <f t="shared" si="0"/>
        <v>30194.780000000002</v>
      </c>
    </row>
    <row r="49" spans="1:6" ht="12">
      <c r="A49" s="117">
        <v>43881</v>
      </c>
      <c r="B49" s="137" t="s">
        <v>208</v>
      </c>
      <c r="C49" s="137" t="s">
        <v>166</v>
      </c>
      <c r="D49" s="116">
        <v>0</v>
      </c>
      <c r="E49" s="116">
        <v>4635.42</v>
      </c>
      <c r="F49" s="116">
        <f t="shared" si="0"/>
        <v>34830.200000000004</v>
      </c>
    </row>
    <row r="50" spans="1:6" ht="12">
      <c r="A50" s="117">
        <v>43882</v>
      </c>
      <c r="B50" s="137" t="s">
        <v>219</v>
      </c>
      <c r="C50" s="137" t="s">
        <v>166</v>
      </c>
      <c r="D50" s="116">
        <v>35</v>
      </c>
      <c r="E50" s="116">
        <v>0</v>
      </c>
      <c r="F50" s="116">
        <f t="shared" si="0"/>
        <v>34795.200000000004</v>
      </c>
    </row>
    <row r="51" spans="1:6" ht="12">
      <c r="A51" s="117">
        <v>43882</v>
      </c>
      <c r="B51" s="137" t="s">
        <v>220</v>
      </c>
      <c r="C51" s="137" t="s">
        <v>166</v>
      </c>
      <c r="D51" s="116">
        <v>14.72</v>
      </c>
      <c r="E51" s="116">
        <v>0</v>
      </c>
      <c r="F51" s="116">
        <f t="shared" si="0"/>
        <v>34780.48</v>
      </c>
    </row>
    <row r="52" spans="1:6" ht="12">
      <c r="A52" s="117">
        <v>43882</v>
      </c>
      <c r="B52" s="137" t="s">
        <v>220</v>
      </c>
      <c r="C52" s="137" t="s">
        <v>166</v>
      </c>
      <c r="D52" s="116">
        <v>10.58</v>
      </c>
      <c r="E52" s="119">
        <v>0</v>
      </c>
      <c r="F52" s="116">
        <f t="shared" si="0"/>
        <v>34769.9</v>
      </c>
    </row>
    <row r="53" spans="1:6" ht="12">
      <c r="A53" s="117">
        <v>43882</v>
      </c>
      <c r="B53" s="137" t="s">
        <v>220</v>
      </c>
      <c r="C53" s="137" t="s">
        <v>166</v>
      </c>
      <c r="D53" s="116">
        <v>0.46</v>
      </c>
      <c r="E53" s="129">
        <v>0</v>
      </c>
      <c r="F53" s="116">
        <f t="shared" si="0"/>
        <v>34769.44</v>
      </c>
    </row>
    <row r="54" spans="1:6" ht="12">
      <c r="A54" s="117">
        <v>43885</v>
      </c>
      <c r="B54" s="137" t="s">
        <v>209</v>
      </c>
      <c r="C54" s="137" t="s">
        <v>166</v>
      </c>
      <c r="D54" s="119">
        <v>161.36</v>
      </c>
      <c r="E54" s="87">
        <v>0</v>
      </c>
      <c r="F54" s="116">
        <f t="shared" si="0"/>
        <v>34608.08</v>
      </c>
    </row>
    <row r="55" spans="1:6" ht="12">
      <c r="A55" s="127">
        <v>43885</v>
      </c>
      <c r="B55" s="137" t="s">
        <v>210</v>
      </c>
      <c r="C55" s="137" t="s">
        <v>125</v>
      </c>
      <c r="D55" s="129">
        <v>0</v>
      </c>
      <c r="E55" s="119">
        <v>396</v>
      </c>
      <c r="F55" s="116">
        <f t="shared" si="0"/>
        <v>35004.08</v>
      </c>
    </row>
    <row r="56" spans="1:6" ht="12">
      <c r="A56" s="127">
        <v>43886</v>
      </c>
      <c r="B56" s="137" t="s">
        <v>221</v>
      </c>
      <c r="C56" s="137" t="s">
        <v>166</v>
      </c>
      <c r="D56" s="129">
        <v>17.5</v>
      </c>
      <c r="E56" s="116">
        <v>0</v>
      </c>
      <c r="F56" s="116">
        <f t="shared" si="0"/>
        <v>34986.58</v>
      </c>
    </row>
    <row r="57" spans="1:6" ht="12">
      <c r="A57" s="117">
        <v>43886</v>
      </c>
      <c r="B57" s="137" t="s">
        <v>222</v>
      </c>
      <c r="C57" s="137" t="s">
        <v>166</v>
      </c>
      <c r="D57" s="119">
        <v>10.2</v>
      </c>
      <c r="E57" s="116">
        <v>0</v>
      </c>
      <c r="F57" s="116">
        <f t="shared" si="0"/>
        <v>34976.380000000005</v>
      </c>
    </row>
    <row r="58" spans="1:6" ht="12">
      <c r="A58" s="117">
        <v>43893</v>
      </c>
      <c r="B58" s="137" t="s">
        <v>267</v>
      </c>
      <c r="C58" s="137" t="s">
        <v>166</v>
      </c>
      <c r="D58" s="119">
        <v>8.64</v>
      </c>
      <c r="E58" s="116">
        <v>0</v>
      </c>
      <c r="F58" s="116">
        <f t="shared" si="0"/>
        <v>34967.740000000005</v>
      </c>
    </row>
    <row r="59" spans="1:6" ht="12">
      <c r="A59" s="120">
        <v>43894</v>
      </c>
      <c r="B59" s="137" t="s">
        <v>211</v>
      </c>
      <c r="C59" s="137" t="s">
        <v>212</v>
      </c>
      <c r="D59" s="116">
        <v>0</v>
      </c>
      <c r="E59" s="116">
        <v>282.38</v>
      </c>
      <c r="F59" s="116">
        <f t="shared" si="0"/>
        <v>35250.12</v>
      </c>
    </row>
    <row r="60" spans="1:6" ht="12">
      <c r="A60" s="120">
        <v>43906</v>
      </c>
      <c r="B60" s="137" t="s">
        <v>167</v>
      </c>
      <c r="C60" s="137" t="s">
        <v>125</v>
      </c>
      <c r="D60" s="116">
        <v>1500</v>
      </c>
      <c r="E60" s="90">
        <v>0</v>
      </c>
      <c r="F60" s="116">
        <f t="shared" si="0"/>
        <v>33750.12</v>
      </c>
    </row>
    <row r="61" spans="1:6" ht="12">
      <c r="A61" s="120">
        <v>43906</v>
      </c>
      <c r="B61" s="137" t="s">
        <v>273</v>
      </c>
      <c r="C61" s="137" t="s">
        <v>125</v>
      </c>
      <c r="D61" s="116">
        <v>24</v>
      </c>
      <c r="E61" s="119">
        <v>0</v>
      </c>
      <c r="F61" s="116">
        <f t="shared" si="0"/>
        <v>33726.12</v>
      </c>
    </row>
    <row r="62" spans="1:6" ht="12">
      <c r="A62" s="117">
        <v>43907</v>
      </c>
      <c r="B62" s="137" t="s">
        <v>274</v>
      </c>
      <c r="C62" s="137" t="s">
        <v>166</v>
      </c>
      <c r="D62" s="119">
        <v>0.25</v>
      </c>
      <c r="E62" s="87">
        <v>0</v>
      </c>
      <c r="F62" s="116">
        <f t="shared" si="0"/>
        <v>33725.87</v>
      </c>
    </row>
    <row r="63" spans="1:6" ht="12">
      <c r="A63" s="117">
        <v>43909</v>
      </c>
      <c r="B63" s="137" t="s">
        <v>275</v>
      </c>
      <c r="C63" s="137" t="s">
        <v>125</v>
      </c>
      <c r="D63" s="119">
        <v>161.36</v>
      </c>
      <c r="E63" s="116">
        <v>0</v>
      </c>
      <c r="F63" s="116">
        <f t="shared" si="0"/>
        <v>33564.51</v>
      </c>
    </row>
    <row r="64" spans="1:6" ht="12">
      <c r="A64" s="117">
        <v>43910</v>
      </c>
      <c r="B64" s="137" t="s">
        <v>268</v>
      </c>
      <c r="C64" s="137" t="s">
        <v>166</v>
      </c>
      <c r="D64" s="119">
        <v>0</v>
      </c>
      <c r="E64" s="116">
        <v>669.44</v>
      </c>
      <c r="F64" s="116">
        <f t="shared" si="0"/>
        <v>34233.950000000004</v>
      </c>
    </row>
    <row r="65" spans="1:6" ht="12">
      <c r="A65" s="127">
        <v>43910</v>
      </c>
      <c r="B65" s="137" t="s">
        <v>269</v>
      </c>
      <c r="C65" s="137" t="s">
        <v>166</v>
      </c>
      <c r="D65" s="129">
        <v>0</v>
      </c>
      <c r="E65" s="116">
        <v>2623.39</v>
      </c>
      <c r="F65" s="116">
        <f t="shared" si="0"/>
        <v>36857.340000000004</v>
      </c>
    </row>
    <row r="66" spans="1:6" ht="12">
      <c r="A66" s="179">
        <v>43911</v>
      </c>
      <c r="B66" s="137" t="s">
        <v>277</v>
      </c>
      <c r="C66" s="137" t="s">
        <v>166</v>
      </c>
      <c r="D66" s="129">
        <v>14.26</v>
      </c>
      <c r="E66" s="129">
        <v>0</v>
      </c>
      <c r="F66" s="116">
        <f t="shared" si="0"/>
        <v>36843.08</v>
      </c>
    </row>
    <row r="67" spans="1:6" ht="12">
      <c r="A67" s="179">
        <v>43911</v>
      </c>
      <c r="B67" s="137" t="s">
        <v>277</v>
      </c>
      <c r="C67" s="137" t="s">
        <v>166</v>
      </c>
      <c r="D67" s="129">
        <v>0.46</v>
      </c>
      <c r="E67" s="129">
        <v>0</v>
      </c>
      <c r="F67" s="116">
        <f t="shared" si="0"/>
        <v>36842.62</v>
      </c>
    </row>
    <row r="68" spans="1:6" ht="12">
      <c r="A68" s="127">
        <v>43914</v>
      </c>
      <c r="B68" s="137" t="s">
        <v>276</v>
      </c>
      <c r="C68" s="137" t="s">
        <v>166</v>
      </c>
      <c r="D68" s="129">
        <v>24</v>
      </c>
      <c r="E68" s="129">
        <v>0</v>
      </c>
      <c r="F68" s="116">
        <f t="shared" si="0"/>
        <v>36818.62</v>
      </c>
    </row>
    <row r="69" spans="1:6" ht="12">
      <c r="A69" s="127">
        <v>43915</v>
      </c>
      <c r="B69" s="137" t="s">
        <v>278</v>
      </c>
      <c r="C69" s="137" t="s">
        <v>166</v>
      </c>
      <c r="D69" s="129">
        <v>17.5</v>
      </c>
      <c r="E69" s="116">
        <v>0</v>
      </c>
      <c r="F69" s="116">
        <f t="shared" si="0"/>
        <v>36801.12</v>
      </c>
    </row>
    <row r="70" spans="1:6" ht="12">
      <c r="A70" s="127">
        <v>43913</v>
      </c>
      <c r="B70" s="137" t="s">
        <v>279</v>
      </c>
      <c r="C70" s="137" t="s">
        <v>166</v>
      </c>
      <c r="D70" s="129">
        <v>10.2</v>
      </c>
      <c r="E70" s="116">
        <v>0</v>
      </c>
      <c r="F70" s="116">
        <f t="shared" si="0"/>
        <v>36790.920000000006</v>
      </c>
    </row>
    <row r="71" spans="1:6" ht="12">
      <c r="A71" s="117">
        <v>43923</v>
      </c>
      <c r="B71" s="137" t="s">
        <v>280</v>
      </c>
      <c r="C71" s="137" t="s">
        <v>166</v>
      </c>
      <c r="D71" s="119">
        <v>8.64</v>
      </c>
      <c r="E71" s="116">
        <v>0</v>
      </c>
      <c r="F71" s="116">
        <f t="shared" si="0"/>
        <v>36782.280000000006</v>
      </c>
    </row>
    <row r="72" spans="1:6" ht="12">
      <c r="A72" s="117">
        <v>43936</v>
      </c>
      <c r="B72" s="137" t="s">
        <v>167</v>
      </c>
      <c r="C72" s="137" t="s">
        <v>187</v>
      </c>
      <c r="D72" s="116">
        <v>1500</v>
      </c>
      <c r="E72" s="119">
        <v>0</v>
      </c>
      <c r="F72" s="116">
        <f t="shared" si="0"/>
        <v>35282.280000000006</v>
      </c>
    </row>
    <row r="73" spans="1:6" ht="12">
      <c r="A73" s="117">
        <v>43938</v>
      </c>
      <c r="B73" s="137" t="s">
        <v>281</v>
      </c>
      <c r="C73" s="137" t="s">
        <v>166</v>
      </c>
      <c r="D73" s="119">
        <v>0.25</v>
      </c>
      <c r="E73" s="129">
        <v>0</v>
      </c>
      <c r="F73" s="116">
        <f t="shared" si="0"/>
        <v>35282.030000000006</v>
      </c>
    </row>
    <row r="74" spans="1:6" ht="12">
      <c r="A74" s="117">
        <v>43941</v>
      </c>
      <c r="B74" s="137" t="s">
        <v>282</v>
      </c>
      <c r="C74" s="137" t="s">
        <v>166</v>
      </c>
      <c r="D74" s="119">
        <v>0</v>
      </c>
      <c r="E74" s="116">
        <v>1186.69</v>
      </c>
      <c r="F74" s="116">
        <f t="shared" si="0"/>
        <v>36468.72000000001</v>
      </c>
    </row>
    <row r="75" spans="1:6" ht="12">
      <c r="A75" s="127">
        <v>43942</v>
      </c>
      <c r="B75" s="137" t="s">
        <v>283</v>
      </c>
      <c r="C75" s="137" t="s">
        <v>166</v>
      </c>
      <c r="D75" s="129">
        <v>7.36</v>
      </c>
      <c r="E75" s="116">
        <v>0</v>
      </c>
      <c r="F75" s="116">
        <f t="shared" si="0"/>
        <v>36461.36000000001</v>
      </c>
    </row>
    <row r="76" spans="1:6" ht="12">
      <c r="A76" s="117">
        <v>43943</v>
      </c>
      <c r="B76" s="137" t="s">
        <v>304</v>
      </c>
      <c r="C76" s="137" t="s">
        <v>166</v>
      </c>
      <c r="D76" s="119">
        <v>39</v>
      </c>
      <c r="E76" s="119">
        <v>0</v>
      </c>
      <c r="F76" s="116">
        <f t="shared" si="0"/>
        <v>36422.36000000001</v>
      </c>
    </row>
    <row r="77" spans="1:6" ht="12">
      <c r="A77" s="88">
        <v>43945</v>
      </c>
      <c r="B77" s="137" t="s">
        <v>284</v>
      </c>
      <c r="C77" s="137" t="s">
        <v>187</v>
      </c>
      <c r="D77" s="116">
        <v>300</v>
      </c>
      <c r="E77" s="116">
        <v>0</v>
      </c>
      <c r="F77" s="116">
        <f aca="true" t="shared" si="1" ref="F77:F109">SUM(F76+E77-D77)</f>
        <v>36122.36000000001</v>
      </c>
    </row>
    <row r="78" spans="1:6" ht="12">
      <c r="A78" s="117">
        <v>43946</v>
      </c>
      <c r="B78" s="137" t="s">
        <v>285</v>
      </c>
      <c r="C78" s="137" t="s">
        <v>166</v>
      </c>
      <c r="D78" s="129">
        <v>10.2</v>
      </c>
      <c r="E78" s="116">
        <v>0</v>
      </c>
      <c r="F78" s="116">
        <f t="shared" si="1"/>
        <v>36112.16000000001</v>
      </c>
    </row>
    <row r="79" spans="1:6" ht="12">
      <c r="A79" s="117">
        <v>43956</v>
      </c>
      <c r="B79" s="137" t="s">
        <v>286</v>
      </c>
      <c r="C79" s="137" t="s">
        <v>166</v>
      </c>
      <c r="D79" s="119">
        <v>8.64</v>
      </c>
      <c r="E79" s="116">
        <v>0</v>
      </c>
      <c r="F79" s="116">
        <f t="shared" si="1"/>
        <v>36103.52000000001</v>
      </c>
    </row>
    <row r="80" spans="1:6" ht="12">
      <c r="A80" s="117">
        <v>43958</v>
      </c>
      <c r="B80" s="138" t="s">
        <v>287</v>
      </c>
      <c r="C80" s="137" t="s">
        <v>125</v>
      </c>
      <c r="D80" s="119">
        <v>1380</v>
      </c>
      <c r="E80" s="116">
        <v>0</v>
      </c>
      <c r="F80" s="116">
        <f t="shared" si="1"/>
        <v>34723.52000000001</v>
      </c>
    </row>
    <row r="81" spans="1:6" ht="12">
      <c r="A81" s="117">
        <v>43958</v>
      </c>
      <c r="B81" s="137" t="s">
        <v>289</v>
      </c>
      <c r="C81" s="137" t="s">
        <v>125</v>
      </c>
      <c r="D81" s="116">
        <v>208</v>
      </c>
      <c r="E81" s="116">
        <v>0</v>
      </c>
      <c r="F81" s="116">
        <f t="shared" si="1"/>
        <v>34515.52000000001</v>
      </c>
    </row>
    <row r="82" spans="1:6" ht="12">
      <c r="A82" s="130">
        <v>43958</v>
      </c>
      <c r="B82" s="137" t="s">
        <v>288</v>
      </c>
      <c r="C82" s="137" t="s">
        <v>125</v>
      </c>
      <c r="D82" s="129">
        <v>1860</v>
      </c>
      <c r="E82" s="131">
        <v>0</v>
      </c>
      <c r="F82" s="116">
        <f t="shared" si="1"/>
        <v>32655.52000000001</v>
      </c>
    </row>
    <row r="83" spans="1:6" ht="12">
      <c r="A83" s="120">
        <v>43964</v>
      </c>
      <c r="B83" s="137" t="s">
        <v>296</v>
      </c>
      <c r="C83" s="137" t="s">
        <v>174</v>
      </c>
      <c r="D83" s="116">
        <v>308.99</v>
      </c>
      <c r="E83" s="116">
        <v>0</v>
      </c>
      <c r="F83" s="116">
        <f t="shared" si="1"/>
        <v>32346.53000000001</v>
      </c>
    </row>
    <row r="84" spans="1:6" ht="12">
      <c r="A84" s="117">
        <v>43966</v>
      </c>
      <c r="B84" s="137" t="s">
        <v>167</v>
      </c>
      <c r="C84" s="137" t="s">
        <v>125</v>
      </c>
      <c r="D84" s="116">
        <v>1500</v>
      </c>
      <c r="E84" s="131">
        <v>0</v>
      </c>
      <c r="F84" s="116">
        <f t="shared" si="1"/>
        <v>30846.53000000001</v>
      </c>
    </row>
    <row r="85" spans="1:6" ht="12">
      <c r="A85" s="117">
        <v>43970</v>
      </c>
      <c r="B85" s="137" t="s">
        <v>297</v>
      </c>
      <c r="C85" s="137" t="s">
        <v>166</v>
      </c>
      <c r="D85" s="119">
        <v>0.25</v>
      </c>
      <c r="E85" s="129">
        <v>0</v>
      </c>
      <c r="F85" s="116">
        <f t="shared" si="1"/>
        <v>30846.28000000001</v>
      </c>
    </row>
    <row r="86" spans="1:6" ht="12">
      <c r="A86" s="127">
        <v>43977</v>
      </c>
      <c r="B86" s="137" t="s">
        <v>298</v>
      </c>
      <c r="C86" s="137" t="s">
        <v>166</v>
      </c>
      <c r="D86" s="129">
        <v>10.2</v>
      </c>
      <c r="E86" s="116">
        <v>0</v>
      </c>
      <c r="F86" s="116">
        <f t="shared" si="1"/>
        <v>30836.08000000001</v>
      </c>
    </row>
    <row r="87" spans="1:6" ht="12">
      <c r="A87" s="130">
        <v>43984</v>
      </c>
      <c r="B87" s="137" t="s">
        <v>300</v>
      </c>
      <c r="C87" s="137" t="s">
        <v>166</v>
      </c>
      <c r="D87" s="119">
        <v>0</v>
      </c>
      <c r="E87" s="116">
        <v>254.04</v>
      </c>
      <c r="F87" s="116">
        <f t="shared" si="1"/>
        <v>31090.12000000001</v>
      </c>
    </row>
    <row r="88" spans="1:6" ht="12">
      <c r="A88" s="117">
        <v>43985</v>
      </c>
      <c r="B88" s="137" t="s">
        <v>299</v>
      </c>
      <c r="C88" s="137" t="s">
        <v>166</v>
      </c>
      <c r="D88" s="119">
        <v>8.64</v>
      </c>
      <c r="E88" s="116">
        <v>0</v>
      </c>
      <c r="F88" s="116">
        <f t="shared" si="1"/>
        <v>31081.48000000001</v>
      </c>
    </row>
    <row r="89" spans="1:6" ht="12">
      <c r="A89" s="117">
        <v>43985</v>
      </c>
      <c r="B89" s="137" t="s">
        <v>301</v>
      </c>
      <c r="C89" s="137" t="s">
        <v>166</v>
      </c>
      <c r="D89" s="129">
        <v>2.76</v>
      </c>
      <c r="E89" s="116">
        <v>0</v>
      </c>
      <c r="F89" s="116">
        <f t="shared" si="1"/>
        <v>31078.720000000012</v>
      </c>
    </row>
    <row r="90" spans="1:6" ht="12">
      <c r="A90" s="120">
        <v>43997</v>
      </c>
      <c r="B90" s="137" t="s">
        <v>167</v>
      </c>
      <c r="C90" s="137" t="s">
        <v>125</v>
      </c>
      <c r="D90" s="116">
        <v>1500</v>
      </c>
      <c r="E90" s="116">
        <v>0</v>
      </c>
      <c r="F90" s="116">
        <f t="shared" si="1"/>
        <v>29578.720000000012</v>
      </c>
    </row>
    <row r="91" spans="1:6" ht="12">
      <c r="A91" s="120">
        <v>43999</v>
      </c>
      <c r="B91" s="137" t="s">
        <v>302</v>
      </c>
      <c r="C91" s="137" t="s">
        <v>166</v>
      </c>
      <c r="D91" s="119">
        <v>0.25</v>
      </c>
      <c r="E91" s="129">
        <v>0</v>
      </c>
      <c r="F91" s="116">
        <f t="shared" si="1"/>
        <v>29578.470000000012</v>
      </c>
    </row>
    <row r="92" spans="1:6" ht="12">
      <c r="A92" s="120">
        <v>44007</v>
      </c>
      <c r="B92" s="137" t="s">
        <v>303</v>
      </c>
      <c r="C92" s="137" t="s">
        <v>166</v>
      </c>
      <c r="D92" s="129">
        <v>10.2</v>
      </c>
      <c r="E92" s="116">
        <v>0</v>
      </c>
      <c r="F92" s="116">
        <f t="shared" si="1"/>
        <v>29568.27000000001</v>
      </c>
    </row>
    <row r="93" spans="1:6" ht="12">
      <c r="A93" s="120">
        <v>44014</v>
      </c>
      <c r="B93" s="137" t="s">
        <v>312</v>
      </c>
      <c r="C93" s="137" t="s">
        <v>166</v>
      </c>
      <c r="D93" s="119">
        <v>8.64</v>
      </c>
      <c r="E93" s="116">
        <v>0</v>
      </c>
      <c r="F93" s="116">
        <f t="shared" si="1"/>
        <v>29559.630000000012</v>
      </c>
    </row>
    <row r="94" spans="1:6" ht="12">
      <c r="A94" s="120">
        <v>44018</v>
      </c>
      <c r="B94" s="137" t="s">
        <v>322</v>
      </c>
      <c r="C94" s="137" t="s">
        <v>125</v>
      </c>
      <c r="D94" s="116">
        <v>5053.03</v>
      </c>
      <c r="E94" s="116">
        <v>0</v>
      </c>
      <c r="F94" s="116">
        <f t="shared" si="1"/>
        <v>24506.600000000013</v>
      </c>
    </row>
    <row r="95" spans="1:6" ht="12">
      <c r="A95" s="117">
        <v>44027</v>
      </c>
      <c r="B95" s="137" t="s">
        <v>167</v>
      </c>
      <c r="C95" s="137" t="s">
        <v>187</v>
      </c>
      <c r="D95" s="119">
        <v>1500</v>
      </c>
      <c r="E95" s="116">
        <v>0</v>
      </c>
      <c r="F95" s="116">
        <f t="shared" si="1"/>
        <v>23006.600000000013</v>
      </c>
    </row>
    <row r="96" spans="1:6" ht="12">
      <c r="A96" s="117">
        <v>44027</v>
      </c>
      <c r="B96" s="137" t="s">
        <v>305</v>
      </c>
      <c r="C96" s="137" t="s">
        <v>125</v>
      </c>
      <c r="D96" s="116">
        <v>0</v>
      </c>
      <c r="E96" s="116">
        <v>48</v>
      </c>
      <c r="F96" s="116">
        <f t="shared" si="1"/>
        <v>23054.600000000013</v>
      </c>
    </row>
    <row r="97" spans="1:6" ht="12">
      <c r="A97" s="117">
        <v>44029</v>
      </c>
      <c r="B97" s="137" t="s">
        <v>306</v>
      </c>
      <c r="C97" s="137" t="s">
        <v>166</v>
      </c>
      <c r="D97" s="119">
        <v>0.25</v>
      </c>
      <c r="E97" s="116">
        <v>0</v>
      </c>
      <c r="F97" s="116">
        <f t="shared" si="1"/>
        <v>23054.350000000013</v>
      </c>
    </row>
    <row r="98" spans="1:6" ht="12">
      <c r="A98" s="117">
        <v>44032</v>
      </c>
      <c r="B98" s="137" t="s">
        <v>308</v>
      </c>
      <c r="C98" s="137" t="s">
        <v>166</v>
      </c>
      <c r="D98" s="116">
        <v>0</v>
      </c>
      <c r="E98" s="131">
        <v>6773.5</v>
      </c>
      <c r="F98" s="116">
        <f t="shared" si="1"/>
        <v>29827.850000000013</v>
      </c>
    </row>
    <row r="99" spans="1:6" ht="12">
      <c r="A99" s="117">
        <v>44032</v>
      </c>
      <c r="B99" s="137" t="s">
        <v>307</v>
      </c>
      <c r="C99" s="137" t="s">
        <v>166</v>
      </c>
      <c r="D99" s="116">
        <v>0</v>
      </c>
      <c r="E99" s="116">
        <v>205.02</v>
      </c>
      <c r="F99" s="116">
        <f t="shared" si="1"/>
        <v>30032.870000000014</v>
      </c>
    </row>
    <row r="100" spans="1:6" ht="12">
      <c r="A100" s="120">
        <v>44032</v>
      </c>
      <c r="B100" s="137" t="s">
        <v>311</v>
      </c>
      <c r="C100" s="137" t="s">
        <v>166</v>
      </c>
      <c r="D100" s="119">
        <v>17.94</v>
      </c>
      <c r="E100" s="116">
        <v>0</v>
      </c>
      <c r="F100" s="116">
        <f t="shared" si="1"/>
        <v>30014.930000000015</v>
      </c>
    </row>
    <row r="101" spans="1:6" ht="12">
      <c r="A101" s="120">
        <v>44032</v>
      </c>
      <c r="B101" s="137" t="s">
        <v>311</v>
      </c>
      <c r="C101" s="137" t="s">
        <v>166</v>
      </c>
      <c r="D101" s="116">
        <v>0.92</v>
      </c>
      <c r="E101" s="116">
        <v>0</v>
      </c>
      <c r="F101" s="116">
        <f t="shared" si="1"/>
        <v>30014.010000000017</v>
      </c>
    </row>
    <row r="102" spans="1:6" ht="12">
      <c r="A102" s="117">
        <v>44034</v>
      </c>
      <c r="B102" s="137" t="s">
        <v>314</v>
      </c>
      <c r="C102" s="137" t="s">
        <v>313</v>
      </c>
      <c r="D102" s="119">
        <v>0</v>
      </c>
      <c r="E102" s="180">
        <v>87.68</v>
      </c>
      <c r="F102" s="116">
        <f t="shared" si="1"/>
        <v>30101.690000000017</v>
      </c>
    </row>
    <row r="103" spans="1:6" ht="12">
      <c r="A103" s="117">
        <v>44034</v>
      </c>
      <c r="B103" s="137" t="s">
        <v>315</v>
      </c>
      <c r="C103" s="137" t="s">
        <v>125</v>
      </c>
      <c r="D103" s="119">
        <v>0</v>
      </c>
      <c r="E103" s="119">
        <v>12</v>
      </c>
      <c r="F103" s="116">
        <f t="shared" si="1"/>
        <v>30113.690000000017</v>
      </c>
    </row>
    <row r="104" spans="1:6" ht="12">
      <c r="A104" s="85">
        <v>44034</v>
      </c>
      <c r="B104" s="137" t="s">
        <v>318</v>
      </c>
      <c r="C104" s="137" t="s">
        <v>125</v>
      </c>
      <c r="D104" s="180">
        <v>1725.01</v>
      </c>
      <c r="E104" s="181">
        <v>0</v>
      </c>
      <c r="F104" s="116">
        <f t="shared" si="1"/>
        <v>28388.68000000002</v>
      </c>
    </row>
    <row r="105" spans="1:6" ht="12">
      <c r="A105" s="130">
        <v>44034</v>
      </c>
      <c r="B105" s="137" t="s">
        <v>319</v>
      </c>
      <c r="C105" s="137" t="s">
        <v>125</v>
      </c>
      <c r="D105" s="180">
        <v>672.85</v>
      </c>
      <c r="E105" s="181">
        <v>0</v>
      </c>
      <c r="F105" s="116">
        <f t="shared" si="1"/>
        <v>27715.83000000002</v>
      </c>
    </row>
    <row r="106" spans="1:6" ht="12">
      <c r="A106" s="130">
        <v>44034</v>
      </c>
      <c r="B106" s="137" t="s">
        <v>320</v>
      </c>
      <c r="C106" s="137" t="s">
        <v>125</v>
      </c>
      <c r="D106" s="180">
        <v>161.36</v>
      </c>
      <c r="E106" s="181">
        <v>0</v>
      </c>
      <c r="F106" s="116">
        <f t="shared" si="1"/>
        <v>27554.47000000002</v>
      </c>
    </row>
    <row r="107" spans="1:6" ht="12">
      <c r="A107" s="117">
        <v>44036</v>
      </c>
      <c r="B107" s="137" t="s">
        <v>323</v>
      </c>
      <c r="C107" s="137" t="s">
        <v>187</v>
      </c>
      <c r="D107" s="182">
        <v>1427.5</v>
      </c>
      <c r="E107" s="182">
        <v>0</v>
      </c>
      <c r="F107" s="116">
        <f t="shared" si="1"/>
        <v>26126.97000000002</v>
      </c>
    </row>
    <row r="108" spans="1:6" ht="12">
      <c r="A108" s="120">
        <v>44036</v>
      </c>
      <c r="B108" s="137" t="s">
        <v>325</v>
      </c>
      <c r="C108" s="137" t="s">
        <v>187</v>
      </c>
      <c r="D108" s="182">
        <v>103.9</v>
      </c>
      <c r="E108" s="182">
        <v>0</v>
      </c>
      <c r="F108" s="116">
        <f t="shared" si="1"/>
        <v>26023.070000000018</v>
      </c>
    </row>
    <row r="109" spans="1:6" ht="12">
      <c r="A109" s="120">
        <v>44040</v>
      </c>
      <c r="B109" s="137" t="s">
        <v>326</v>
      </c>
      <c r="C109" s="137" t="s">
        <v>166</v>
      </c>
      <c r="D109" s="182">
        <v>10.2</v>
      </c>
      <c r="E109" s="181">
        <v>0</v>
      </c>
      <c r="F109" s="116">
        <f t="shared" si="1"/>
        <v>26012.870000000017</v>
      </c>
    </row>
    <row r="110" spans="1:6" ht="12">
      <c r="A110" s="254">
        <v>44042</v>
      </c>
      <c r="B110" s="255" t="s">
        <v>329</v>
      </c>
      <c r="C110" s="255" t="s">
        <v>187</v>
      </c>
      <c r="D110" s="256">
        <v>19</v>
      </c>
      <c r="E110" s="257">
        <v>0</v>
      </c>
      <c r="F110" s="116">
        <f>SUM(F109+E110-D110)</f>
        <v>25993.870000000017</v>
      </c>
    </row>
    <row r="111" spans="1:6" ht="12">
      <c r="A111" s="254">
        <v>44042</v>
      </c>
      <c r="B111" s="255" t="s">
        <v>330</v>
      </c>
      <c r="C111" s="255" t="s">
        <v>187</v>
      </c>
      <c r="D111" s="257">
        <v>80</v>
      </c>
      <c r="E111" s="257">
        <v>0</v>
      </c>
      <c r="F111" s="116">
        <f aca="true" t="shared" si="2" ref="F111:F149">SUM(F110+E111-D111)</f>
        <v>25913.870000000017</v>
      </c>
    </row>
    <row r="112" spans="1:6" ht="12">
      <c r="A112" s="120">
        <v>44047</v>
      </c>
      <c r="B112" s="137" t="s">
        <v>327</v>
      </c>
      <c r="C112" s="137" t="s">
        <v>166</v>
      </c>
      <c r="D112" s="182">
        <v>8.64</v>
      </c>
      <c r="E112" s="136">
        <v>0</v>
      </c>
      <c r="F112" s="116">
        <f t="shared" si="2"/>
        <v>25905.230000000018</v>
      </c>
    </row>
    <row r="113" spans="1:6" ht="12">
      <c r="A113" s="254">
        <v>44048</v>
      </c>
      <c r="B113" s="255" t="s">
        <v>328</v>
      </c>
      <c r="C113" s="255" t="s">
        <v>187</v>
      </c>
      <c r="D113" s="257">
        <v>101.5</v>
      </c>
      <c r="E113" s="257">
        <v>0</v>
      </c>
      <c r="F113" s="116">
        <f t="shared" si="2"/>
        <v>25803.730000000018</v>
      </c>
    </row>
    <row r="114" spans="1:6" ht="12">
      <c r="A114" s="130">
        <v>44060</v>
      </c>
      <c r="B114" s="137" t="s">
        <v>167</v>
      </c>
      <c r="C114" s="137" t="s">
        <v>187</v>
      </c>
      <c r="D114" s="136">
        <v>1500</v>
      </c>
      <c r="E114" s="136">
        <v>0</v>
      </c>
      <c r="F114" s="116">
        <f t="shared" si="2"/>
        <v>24303.730000000018</v>
      </c>
    </row>
    <row r="115" spans="1:6" ht="12">
      <c r="A115" s="130">
        <v>44062</v>
      </c>
      <c r="B115" s="137" t="s">
        <v>331</v>
      </c>
      <c r="C115" s="137" t="s">
        <v>166</v>
      </c>
      <c r="D115" s="119">
        <v>0.25</v>
      </c>
      <c r="E115" s="116">
        <v>0</v>
      </c>
      <c r="F115" s="116">
        <f t="shared" si="2"/>
        <v>24303.480000000018</v>
      </c>
    </row>
    <row r="116" spans="1:6" ht="12">
      <c r="A116" s="130">
        <v>44062</v>
      </c>
      <c r="B116" s="137" t="s">
        <v>332</v>
      </c>
      <c r="C116" s="137" t="s">
        <v>187</v>
      </c>
      <c r="D116" s="136">
        <v>0</v>
      </c>
      <c r="E116" s="129">
        <v>144</v>
      </c>
      <c r="F116" s="116">
        <f t="shared" si="2"/>
        <v>24447.480000000018</v>
      </c>
    </row>
    <row r="117" spans="1:6" ht="12">
      <c r="A117" s="130">
        <v>44063</v>
      </c>
      <c r="B117" s="137" t="s">
        <v>333</v>
      </c>
      <c r="C117" s="137" t="s">
        <v>166</v>
      </c>
      <c r="D117" s="136">
        <v>0</v>
      </c>
      <c r="E117" s="129">
        <v>20598.56</v>
      </c>
      <c r="F117" s="116">
        <f t="shared" si="2"/>
        <v>45046.04000000002</v>
      </c>
    </row>
    <row r="118" spans="1:6" ht="12">
      <c r="A118" s="130">
        <v>44063</v>
      </c>
      <c r="B118" s="137" t="s">
        <v>333</v>
      </c>
      <c r="C118" s="137" t="s">
        <v>166</v>
      </c>
      <c r="D118" s="136">
        <v>0</v>
      </c>
      <c r="E118" s="116">
        <v>160.34</v>
      </c>
      <c r="F118" s="116">
        <f t="shared" si="2"/>
        <v>45206.38000000002</v>
      </c>
    </row>
    <row r="119" spans="1:6" ht="12">
      <c r="A119" s="130">
        <v>44064</v>
      </c>
      <c r="B119" s="137" t="s">
        <v>335</v>
      </c>
      <c r="C119" s="137" t="s">
        <v>166</v>
      </c>
      <c r="D119" s="129">
        <v>22.54</v>
      </c>
      <c r="E119" s="116">
        <v>0</v>
      </c>
      <c r="F119" s="116">
        <f t="shared" si="2"/>
        <v>45183.84000000002</v>
      </c>
    </row>
    <row r="120" spans="1:6" ht="12">
      <c r="A120" s="130">
        <v>44064</v>
      </c>
      <c r="B120" s="137" t="s">
        <v>335</v>
      </c>
      <c r="C120" s="137" t="s">
        <v>166</v>
      </c>
      <c r="D120" s="116">
        <v>0.92</v>
      </c>
      <c r="E120" s="129">
        <v>0</v>
      </c>
      <c r="F120" s="116">
        <f t="shared" si="2"/>
        <v>45182.92000000002</v>
      </c>
    </row>
    <row r="121" spans="1:6" ht="12">
      <c r="A121" s="120">
        <v>44069</v>
      </c>
      <c r="B121" s="138" t="s">
        <v>336</v>
      </c>
      <c r="C121" s="137" t="s">
        <v>187</v>
      </c>
      <c r="D121" s="116">
        <v>10077.73</v>
      </c>
      <c r="E121" s="129">
        <v>0</v>
      </c>
      <c r="F121" s="116">
        <f t="shared" si="2"/>
        <v>35105.19000000002</v>
      </c>
    </row>
    <row r="122" spans="1:6" ht="12">
      <c r="A122" s="127">
        <v>44069</v>
      </c>
      <c r="B122" s="138" t="s">
        <v>337</v>
      </c>
      <c r="C122" s="137" t="s">
        <v>187</v>
      </c>
      <c r="D122" s="129">
        <v>4536</v>
      </c>
      <c r="E122" s="116">
        <v>0</v>
      </c>
      <c r="F122" s="116">
        <f t="shared" si="2"/>
        <v>30569.190000000017</v>
      </c>
    </row>
    <row r="123" spans="1:6" ht="12">
      <c r="A123" s="130">
        <v>44069</v>
      </c>
      <c r="B123" s="137" t="s">
        <v>211</v>
      </c>
      <c r="C123" s="137" t="s">
        <v>339</v>
      </c>
      <c r="D123" s="129">
        <v>0</v>
      </c>
      <c r="E123" s="116">
        <v>556.08</v>
      </c>
      <c r="F123" s="116">
        <f t="shared" si="2"/>
        <v>31125.27000000002</v>
      </c>
    </row>
    <row r="124" spans="1:6" ht="12">
      <c r="A124" s="120">
        <v>44069</v>
      </c>
      <c r="B124" s="137" t="s">
        <v>340</v>
      </c>
      <c r="C124" s="137" t="s">
        <v>187</v>
      </c>
      <c r="D124" s="119">
        <v>7025.04</v>
      </c>
      <c r="E124" s="116">
        <v>0</v>
      </c>
      <c r="F124" s="116">
        <f t="shared" si="2"/>
        <v>24100.230000000018</v>
      </c>
    </row>
    <row r="125" spans="1:6" ht="12">
      <c r="A125" s="120">
        <v>44069</v>
      </c>
      <c r="B125" s="137" t="s">
        <v>346</v>
      </c>
      <c r="C125" s="137" t="s">
        <v>166</v>
      </c>
      <c r="D125" s="119">
        <v>10.2</v>
      </c>
      <c r="E125" s="116">
        <v>0</v>
      </c>
      <c r="F125" s="116">
        <f t="shared" si="2"/>
        <v>24090.030000000017</v>
      </c>
    </row>
    <row r="126" spans="1:6" ht="12">
      <c r="A126" s="120">
        <v>44071</v>
      </c>
      <c r="B126" s="137" t="s">
        <v>344</v>
      </c>
      <c r="C126" s="137" t="s">
        <v>187</v>
      </c>
      <c r="D126" s="119">
        <v>700</v>
      </c>
      <c r="E126" s="116">
        <v>0</v>
      </c>
      <c r="F126" s="116">
        <f t="shared" si="2"/>
        <v>23390.030000000017</v>
      </c>
    </row>
    <row r="127" spans="1:6" ht="12">
      <c r="A127" s="117">
        <v>44075</v>
      </c>
      <c r="B127" s="137" t="s">
        <v>342</v>
      </c>
      <c r="C127" s="137" t="s">
        <v>187</v>
      </c>
      <c r="D127" s="116">
        <v>100</v>
      </c>
      <c r="E127" s="119">
        <v>0</v>
      </c>
      <c r="F127" s="116">
        <f t="shared" si="2"/>
        <v>23290.030000000017</v>
      </c>
    </row>
    <row r="128" spans="1:6" ht="12">
      <c r="A128" s="120">
        <v>44075</v>
      </c>
      <c r="B128" s="137" t="s">
        <v>343</v>
      </c>
      <c r="C128" s="137" t="s">
        <v>187</v>
      </c>
      <c r="D128" s="116">
        <v>9484.79</v>
      </c>
      <c r="E128" s="131">
        <v>0</v>
      </c>
      <c r="F128" s="116">
        <f t="shared" si="2"/>
        <v>13805.240000000016</v>
      </c>
    </row>
    <row r="129" spans="1:6" ht="12">
      <c r="A129" s="120">
        <v>44075</v>
      </c>
      <c r="B129" s="137" t="s">
        <v>343</v>
      </c>
      <c r="C129" s="137" t="s">
        <v>187</v>
      </c>
      <c r="D129" s="119">
        <v>400</v>
      </c>
      <c r="E129" s="131">
        <v>0</v>
      </c>
      <c r="F129" s="116">
        <f t="shared" si="2"/>
        <v>13405.240000000016</v>
      </c>
    </row>
    <row r="130" spans="1:6" ht="12">
      <c r="A130" s="130">
        <v>44076</v>
      </c>
      <c r="B130" s="137" t="s">
        <v>347</v>
      </c>
      <c r="C130" s="137" t="s">
        <v>166</v>
      </c>
      <c r="D130" s="129">
        <v>8.64</v>
      </c>
      <c r="E130" s="116">
        <v>0</v>
      </c>
      <c r="F130" s="116">
        <f t="shared" si="2"/>
        <v>13396.600000000017</v>
      </c>
    </row>
    <row r="131" spans="1:6" ht="12">
      <c r="A131" s="130">
        <v>44083</v>
      </c>
      <c r="B131" s="137" t="s">
        <v>353</v>
      </c>
      <c r="C131" s="137" t="s">
        <v>125</v>
      </c>
      <c r="D131" s="129">
        <v>0</v>
      </c>
      <c r="E131" s="129">
        <v>192</v>
      </c>
      <c r="F131" s="116">
        <f t="shared" si="2"/>
        <v>13588.600000000017</v>
      </c>
    </row>
    <row r="132" spans="1:6" ht="12">
      <c r="A132" s="120">
        <v>44087</v>
      </c>
      <c r="B132" s="137" t="s">
        <v>349</v>
      </c>
      <c r="C132" s="137" t="s">
        <v>166</v>
      </c>
      <c r="D132" s="119">
        <v>0</v>
      </c>
      <c r="E132" s="116">
        <v>34580.12</v>
      </c>
      <c r="F132" s="116">
        <f t="shared" si="2"/>
        <v>48168.720000000016</v>
      </c>
    </row>
    <row r="133" spans="1:6" ht="12">
      <c r="A133" s="130">
        <v>44087</v>
      </c>
      <c r="B133" s="137" t="s">
        <v>349</v>
      </c>
      <c r="C133" s="137" t="s">
        <v>166</v>
      </c>
      <c r="D133" s="129">
        <v>0</v>
      </c>
      <c r="E133" s="129">
        <v>49.51</v>
      </c>
      <c r="F133" s="116">
        <f t="shared" si="2"/>
        <v>48218.23000000002</v>
      </c>
    </row>
    <row r="134" spans="1:6" ht="12">
      <c r="A134" s="130">
        <v>44085</v>
      </c>
      <c r="B134" s="138" t="s">
        <v>355</v>
      </c>
      <c r="C134" s="138" t="s">
        <v>166</v>
      </c>
      <c r="D134" s="129">
        <v>0.46</v>
      </c>
      <c r="E134" s="129">
        <v>0</v>
      </c>
      <c r="F134" s="116">
        <f t="shared" si="2"/>
        <v>48217.77000000002</v>
      </c>
    </row>
    <row r="135" spans="1:6" ht="12">
      <c r="A135" s="130">
        <v>44085</v>
      </c>
      <c r="B135" s="138" t="s">
        <v>355</v>
      </c>
      <c r="C135" s="138" t="s">
        <v>166</v>
      </c>
      <c r="D135" s="119">
        <v>24.38</v>
      </c>
      <c r="E135" s="129">
        <v>0</v>
      </c>
      <c r="F135" s="116">
        <f t="shared" si="2"/>
        <v>48193.39000000002</v>
      </c>
    </row>
    <row r="136" spans="1:6" ht="12">
      <c r="A136" s="127">
        <v>44088</v>
      </c>
      <c r="B136" s="137" t="s">
        <v>351</v>
      </c>
      <c r="C136" s="137" t="s">
        <v>187</v>
      </c>
      <c r="D136" s="129">
        <v>9264</v>
      </c>
      <c r="E136" s="129">
        <v>0</v>
      </c>
      <c r="F136" s="116">
        <f t="shared" si="2"/>
        <v>38929.39000000002</v>
      </c>
    </row>
    <row r="137" spans="1:6" ht="12">
      <c r="A137" s="117">
        <v>44088</v>
      </c>
      <c r="B137" s="137" t="s">
        <v>350</v>
      </c>
      <c r="C137" s="137" t="s">
        <v>187</v>
      </c>
      <c r="D137" s="116">
        <v>15627.47</v>
      </c>
      <c r="E137" s="116">
        <v>0</v>
      </c>
      <c r="F137" s="116">
        <f t="shared" si="2"/>
        <v>23301.92000000002</v>
      </c>
    </row>
    <row r="138" spans="1:6" ht="12">
      <c r="A138" s="130">
        <v>44088</v>
      </c>
      <c r="B138" s="137" t="s">
        <v>356</v>
      </c>
      <c r="C138" s="137" t="s">
        <v>187</v>
      </c>
      <c r="D138" s="116">
        <v>0</v>
      </c>
      <c r="E138" s="116">
        <v>6890</v>
      </c>
      <c r="F138" s="116">
        <f t="shared" si="2"/>
        <v>30191.92000000002</v>
      </c>
    </row>
    <row r="139" spans="1:6" ht="12">
      <c r="A139" s="121"/>
      <c r="B139" s="137"/>
      <c r="C139" s="137"/>
      <c r="D139" s="119"/>
      <c r="E139" s="116"/>
      <c r="F139" s="116">
        <f t="shared" si="2"/>
        <v>30191.92000000002</v>
      </c>
    </row>
    <row r="140" spans="1:6" ht="12">
      <c r="A140" s="117"/>
      <c r="B140" s="137"/>
      <c r="C140" s="137"/>
      <c r="D140" s="116"/>
      <c r="E140" s="116"/>
      <c r="F140" s="116">
        <f t="shared" si="2"/>
        <v>30191.92000000002</v>
      </c>
    </row>
    <row r="141" spans="1:6" ht="12">
      <c r="A141" s="121"/>
      <c r="B141" s="137"/>
      <c r="C141" s="137"/>
      <c r="D141" s="119"/>
      <c r="E141" s="116"/>
      <c r="F141" s="116">
        <f t="shared" si="2"/>
        <v>30191.92000000002</v>
      </c>
    </row>
    <row r="142" spans="1:6" ht="12">
      <c r="A142" s="120"/>
      <c r="B142" s="137"/>
      <c r="C142" s="138"/>
      <c r="D142" s="119"/>
      <c r="E142" s="116"/>
      <c r="F142" s="116">
        <f t="shared" si="2"/>
        <v>30191.92000000002</v>
      </c>
    </row>
    <row r="143" spans="1:6" ht="12">
      <c r="A143" s="120"/>
      <c r="B143" s="137"/>
      <c r="C143" s="137"/>
      <c r="D143" s="116"/>
      <c r="E143" s="116"/>
      <c r="F143" s="116">
        <f t="shared" si="2"/>
        <v>30191.92000000002</v>
      </c>
    </row>
    <row r="144" spans="1:6" ht="12">
      <c r="A144" s="121"/>
      <c r="B144" s="137"/>
      <c r="C144" s="137"/>
      <c r="D144" s="119"/>
      <c r="E144" s="116"/>
      <c r="F144" s="116">
        <f t="shared" si="2"/>
        <v>30191.92000000002</v>
      </c>
    </row>
    <row r="145" spans="1:6" ht="12">
      <c r="A145" s="120"/>
      <c r="B145" s="137"/>
      <c r="C145" s="137"/>
      <c r="D145" s="119"/>
      <c r="E145" s="116"/>
      <c r="F145" s="116">
        <f t="shared" si="2"/>
        <v>30191.92000000002</v>
      </c>
    </row>
    <row r="146" spans="1:6" ht="12">
      <c r="A146" s="120"/>
      <c r="B146" s="137"/>
      <c r="C146" s="137"/>
      <c r="D146" s="119"/>
      <c r="E146" s="116"/>
      <c r="F146" s="116">
        <f t="shared" si="2"/>
        <v>30191.92000000002</v>
      </c>
    </row>
    <row r="147" spans="1:6" ht="12">
      <c r="A147" s="120"/>
      <c r="B147" s="137"/>
      <c r="C147" s="137"/>
      <c r="D147" s="119"/>
      <c r="E147" s="116"/>
      <c r="F147" s="116">
        <f t="shared" si="2"/>
        <v>30191.92000000002</v>
      </c>
    </row>
    <row r="148" spans="1:6" ht="12">
      <c r="A148" s="120"/>
      <c r="B148" s="137"/>
      <c r="C148" s="137"/>
      <c r="D148" s="119"/>
      <c r="E148" s="116"/>
      <c r="F148" s="116">
        <f t="shared" si="2"/>
        <v>30191.92000000002</v>
      </c>
    </row>
    <row r="149" spans="1:6" ht="12">
      <c r="A149" s="120"/>
      <c r="B149" s="137"/>
      <c r="C149" s="137"/>
      <c r="D149" s="119"/>
      <c r="E149" s="116"/>
      <c r="F149" s="116">
        <f t="shared" si="2"/>
        <v>30191.92000000002</v>
      </c>
    </row>
    <row r="150" spans="1:6" ht="19.5">
      <c r="A150" s="120"/>
      <c r="B150" s="1"/>
      <c r="C150" s="1"/>
      <c r="D150" s="119"/>
      <c r="E150" s="116"/>
      <c r="F150" s="201">
        <f>SUM(F149)</f>
        <v>30191.92000000002</v>
      </c>
    </row>
    <row r="151" spans="1:4" ht="12">
      <c r="A151" s="120"/>
      <c r="B151" s="1"/>
      <c r="C151" s="1"/>
      <c r="D151" s="119"/>
    </row>
    <row r="152" spans="1:4" ht="12">
      <c r="A152" s="120"/>
      <c r="B152" s="1"/>
      <c r="C152" s="1"/>
      <c r="D152" s="119"/>
    </row>
  </sheetData>
  <sheetProtection/>
  <mergeCells count="3">
    <mergeCell ref="A2:F2"/>
    <mergeCell ref="A5:E5"/>
    <mergeCell ref="B6:E6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9"/>
  <sheetViews>
    <sheetView view="pageBreakPreview" zoomScaleSheetLayoutView="100" zoomScalePageLayoutView="0" workbookViewId="0" topLeftCell="A25">
      <selection activeCell="C38" sqref="C38"/>
    </sheetView>
  </sheetViews>
  <sheetFormatPr defaultColWidth="11.421875" defaultRowHeight="12.75"/>
  <cols>
    <col min="1" max="1" width="14.57421875" style="0" customWidth="1"/>
    <col min="2" max="2" width="32.57421875" style="0" customWidth="1"/>
    <col min="3" max="3" width="26.7109375" style="14" bestFit="1" customWidth="1"/>
  </cols>
  <sheetData>
    <row r="1" ht="8.25" customHeight="1"/>
    <row r="2" spans="1:3" ht="32.25" customHeight="1">
      <c r="A2" s="406" t="s">
        <v>60</v>
      </c>
      <c r="B2" s="406"/>
      <c r="C2" s="406"/>
    </row>
    <row r="3" ht="13.5" thickBot="1">
      <c r="B3" s="7"/>
    </row>
    <row r="4" spans="1:3" s="6" customFormat="1" ht="18" customHeight="1" thickBot="1">
      <c r="A4" s="4" t="s">
        <v>4</v>
      </c>
      <c r="B4" s="4" t="s">
        <v>62</v>
      </c>
      <c r="C4" s="5" t="s">
        <v>8</v>
      </c>
    </row>
    <row r="5" spans="1:3" ht="15">
      <c r="A5" s="408" t="s">
        <v>61</v>
      </c>
      <c r="B5" s="428"/>
      <c r="C5" s="15">
        <v>71348.79</v>
      </c>
    </row>
    <row r="6" spans="1:3" ht="15">
      <c r="A6" s="297">
        <v>42840</v>
      </c>
      <c r="B6" s="298">
        <v>1500</v>
      </c>
      <c r="C6" s="299">
        <f>SUM(C5-B6)</f>
        <v>69848.79</v>
      </c>
    </row>
    <row r="7" spans="1:3" ht="15">
      <c r="A7" s="297">
        <v>42870</v>
      </c>
      <c r="B7" s="298">
        <v>1500</v>
      </c>
      <c r="C7" s="299">
        <f>SUM(C6-B7)</f>
        <v>68348.79</v>
      </c>
    </row>
    <row r="8" spans="1:3" ht="15">
      <c r="A8" s="297">
        <v>42901</v>
      </c>
      <c r="B8" s="298">
        <v>1500</v>
      </c>
      <c r="C8" s="299">
        <f aca="true" t="shared" si="0" ref="C8:C48">SUM(C7-B8)</f>
        <v>66848.79</v>
      </c>
    </row>
    <row r="9" spans="1:3" ht="15">
      <c r="A9" s="297">
        <v>42931</v>
      </c>
      <c r="B9" s="298">
        <v>1500</v>
      </c>
      <c r="C9" s="299">
        <f t="shared" si="0"/>
        <v>65348.78999999999</v>
      </c>
    </row>
    <row r="10" spans="1:3" ht="15">
      <c r="A10" s="297">
        <v>42962</v>
      </c>
      <c r="B10" s="298">
        <v>1500</v>
      </c>
      <c r="C10" s="299">
        <f t="shared" si="0"/>
        <v>63848.78999999999</v>
      </c>
    </row>
    <row r="11" spans="1:3" ht="15">
      <c r="A11" s="297">
        <v>42993</v>
      </c>
      <c r="B11" s="298">
        <v>1500</v>
      </c>
      <c r="C11" s="299">
        <f t="shared" si="0"/>
        <v>62348.78999999999</v>
      </c>
    </row>
    <row r="12" spans="1:3" ht="15">
      <c r="A12" s="297">
        <v>43023</v>
      </c>
      <c r="B12" s="298">
        <v>1500</v>
      </c>
      <c r="C12" s="299">
        <f t="shared" si="0"/>
        <v>60848.78999999999</v>
      </c>
    </row>
    <row r="13" spans="1:3" ht="15">
      <c r="A13" s="297">
        <v>43054</v>
      </c>
      <c r="B13" s="298">
        <v>1500</v>
      </c>
      <c r="C13" s="299">
        <f t="shared" si="0"/>
        <v>59348.78999999999</v>
      </c>
    </row>
    <row r="14" spans="1:3" ht="15">
      <c r="A14" s="297">
        <v>43084</v>
      </c>
      <c r="B14" s="298">
        <v>1500</v>
      </c>
      <c r="C14" s="299">
        <f t="shared" si="0"/>
        <v>57848.78999999999</v>
      </c>
    </row>
    <row r="15" spans="1:3" ht="15">
      <c r="A15" s="297">
        <v>43115</v>
      </c>
      <c r="B15" s="298">
        <v>1500</v>
      </c>
      <c r="C15" s="299">
        <f>SUM(C14-B15)</f>
        <v>56348.78999999999</v>
      </c>
    </row>
    <row r="16" spans="1:3" ht="15">
      <c r="A16" s="297">
        <v>43146</v>
      </c>
      <c r="B16" s="298">
        <v>1500</v>
      </c>
      <c r="C16" s="299">
        <f>SUM(C15-B16)</f>
        <v>54848.78999999999</v>
      </c>
    </row>
    <row r="17" spans="1:3" ht="15">
      <c r="A17" s="297">
        <v>43174</v>
      </c>
      <c r="B17" s="298">
        <v>1500</v>
      </c>
      <c r="C17" s="299">
        <f t="shared" si="0"/>
        <v>53348.78999999999</v>
      </c>
    </row>
    <row r="18" spans="1:3" ht="15">
      <c r="A18" s="297">
        <v>43205</v>
      </c>
      <c r="B18" s="298">
        <v>1500</v>
      </c>
      <c r="C18" s="299">
        <f t="shared" si="0"/>
        <v>51848.78999999999</v>
      </c>
    </row>
    <row r="19" spans="1:3" ht="15">
      <c r="A19" s="297">
        <v>43235</v>
      </c>
      <c r="B19" s="298">
        <v>1500</v>
      </c>
      <c r="C19" s="299">
        <f t="shared" si="0"/>
        <v>50348.78999999999</v>
      </c>
    </row>
    <row r="20" spans="1:3" ht="15">
      <c r="A20" s="297">
        <v>43266</v>
      </c>
      <c r="B20" s="298">
        <v>1500</v>
      </c>
      <c r="C20" s="299">
        <f t="shared" si="0"/>
        <v>48848.78999999999</v>
      </c>
    </row>
    <row r="21" spans="1:3" ht="15">
      <c r="A21" s="297">
        <v>43296</v>
      </c>
      <c r="B21" s="298">
        <v>1500</v>
      </c>
      <c r="C21" s="299">
        <f t="shared" si="0"/>
        <v>47348.78999999999</v>
      </c>
    </row>
    <row r="22" spans="1:3" ht="15">
      <c r="A22" s="297">
        <v>43327</v>
      </c>
      <c r="B22" s="298">
        <v>1500</v>
      </c>
      <c r="C22" s="299">
        <f t="shared" si="0"/>
        <v>45848.78999999999</v>
      </c>
    </row>
    <row r="23" spans="1:3" ht="15">
      <c r="A23" s="297">
        <v>43358</v>
      </c>
      <c r="B23" s="298">
        <v>1500</v>
      </c>
      <c r="C23" s="299">
        <f t="shared" si="0"/>
        <v>44348.78999999999</v>
      </c>
    </row>
    <row r="24" spans="1:3" ht="15">
      <c r="A24" s="297">
        <v>43388</v>
      </c>
      <c r="B24" s="298">
        <v>1500</v>
      </c>
      <c r="C24" s="299">
        <f t="shared" si="0"/>
        <v>42848.78999999999</v>
      </c>
    </row>
    <row r="25" spans="1:3" ht="15">
      <c r="A25" s="297">
        <v>43419</v>
      </c>
      <c r="B25" s="298">
        <v>1500</v>
      </c>
      <c r="C25" s="299">
        <f t="shared" si="0"/>
        <v>41348.78999999999</v>
      </c>
    </row>
    <row r="26" spans="1:3" ht="15">
      <c r="A26" s="297">
        <v>43449</v>
      </c>
      <c r="B26" s="298">
        <v>1500</v>
      </c>
      <c r="C26" s="299">
        <f t="shared" si="0"/>
        <v>39848.78999999999</v>
      </c>
    </row>
    <row r="27" spans="1:3" ht="15">
      <c r="A27" s="297">
        <v>43480</v>
      </c>
      <c r="B27" s="298">
        <v>1500</v>
      </c>
      <c r="C27" s="299">
        <f t="shared" si="0"/>
        <v>38348.78999999999</v>
      </c>
    </row>
    <row r="28" spans="1:3" ht="15">
      <c r="A28" s="297">
        <v>43511</v>
      </c>
      <c r="B28" s="298">
        <v>1500</v>
      </c>
      <c r="C28" s="299">
        <f t="shared" si="0"/>
        <v>36848.78999999999</v>
      </c>
    </row>
    <row r="29" spans="1:3" ht="15">
      <c r="A29" s="297">
        <v>43539</v>
      </c>
      <c r="B29" s="298">
        <v>1500</v>
      </c>
      <c r="C29" s="299">
        <f t="shared" si="0"/>
        <v>35348.78999999999</v>
      </c>
    </row>
    <row r="30" spans="1:3" ht="15">
      <c r="A30" s="297">
        <v>43570</v>
      </c>
      <c r="B30" s="298">
        <v>1500</v>
      </c>
      <c r="C30" s="299">
        <f t="shared" si="0"/>
        <v>33848.78999999999</v>
      </c>
    </row>
    <row r="31" spans="1:3" ht="15">
      <c r="A31" s="297">
        <v>43600</v>
      </c>
      <c r="B31" s="298">
        <v>1500</v>
      </c>
      <c r="C31" s="299">
        <f t="shared" si="0"/>
        <v>32348.789999999994</v>
      </c>
    </row>
    <row r="32" spans="1:3" ht="15">
      <c r="A32" s="297">
        <v>43631</v>
      </c>
      <c r="B32" s="298">
        <v>1500</v>
      </c>
      <c r="C32" s="299">
        <f t="shared" si="0"/>
        <v>30848.789999999994</v>
      </c>
    </row>
    <row r="33" spans="1:3" ht="15">
      <c r="A33" s="297">
        <v>43661</v>
      </c>
      <c r="B33" s="298">
        <v>1500</v>
      </c>
      <c r="C33" s="299">
        <f t="shared" si="0"/>
        <v>29348.789999999994</v>
      </c>
    </row>
    <row r="34" spans="1:3" ht="15">
      <c r="A34" s="297">
        <v>43692</v>
      </c>
      <c r="B34" s="298">
        <v>1500</v>
      </c>
      <c r="C34" s="299">
        <f t="shared" si="0"/>
        <v>27848.789999999994</v>
      </c>
    </row>
    <row r="35" spans="1:3" ht="15">
      <c r="A35" s="297">
        <v>43723</v>
      </c>
      <c r="B35" s="298">
        <v>1500</v>
      </c>
      <c r="C35" s="299">
        <f t="shared" si="0"/>
        <v>26348.789999999994</v>
      </c>
    </row>
    <row r="36" spans="1:3" ht="15">
      <c r="A36" s="297">
        <v>43753</v>
      </c>
      <c r="B36" s="298">
        <v>1500</v>
      </c>
      <c r="C36" s="299">
        <f t="shared" si="0"/>
        <v>24848.789999999994</v>
      </c>
    </row>
    <row r="37" spans="1:3" ht="15">
      <c r="A37" s="297">
        <v>43784</v>
      </c>
      <c r="B37" s="298">
        <v>1500</v>
      </c>
      <c r="C37" s="299">
        <f t="shared" si="0"/>
        <v>23348.789999999994</v>
      </c>
    </row>
    <row r="38" spans="1:3" ht="15">
      <c r="A38" s="297">
        <v>43814</v>
      </c>
      <c r="B38" s="298">
        <v>1500</v>
      </c>
      <c r="C38" s="299">
        <f t="shared" si="0"/>
        <v>21848.789999999994</v>
      </c>
    </row>
    <row r="39" spans="1:3" ht="15">
      <c r="A39" s="297">
        <v>43845</v>
      </c>
      <c r="B39" s="298">
        <v>1500</v>
      </c>
      <c r="C39" s="299">
        <f t="shared" si="0"/>
        <v>20348.789999999994</v>
      </c>
    </row>
    <row r="40" spans="1:3" ht="15">
      <c r="A40" s="297">
        <v>43878</v>
      </c>
      <c r="B40" s="298">
        <v>1500</v>
      </c>
      <c r="C40" s="299">
        <f t="shared" si="0"/>
        <v>18848.789999999994</v>
      </c>
    </row>
    <row r="41" spans="1:3" ht="15">
      <c r="A41" s="297">
        <v>43906</v>
      </c>
      <c r="B41" s="298">
        <v>1500</v>
      </c>
      <c r="C41" s="299">
        <f t="shared" si="0"/>
        <v>17348.789999999994</v>
      </c>
    </row>
    <row r="42" spans="1:3" ht="15">
      <c r="A42" s="297">
        <v>43936</v>
      </c>
      <c r="B42" s="298">
        <v>1500</v>
      </c>
      <c r="C42" s="299">
        <f t="shared" si="0"/>
        <v>15848.789999999994</v>
      </c>
    </row>
    <row r="43" spans="1:3" ht="15">
      <c r="A43" s="297">
        <v>43966</v>
      </c>
      <c r="B43" s="298">
        <v>1500</v>
      </c>
      <c r="C43" s="299">
        <f t="shared" si="0"/>
        <v>14348.789999999994</v>
      </c>
    </row>
    <row r="44" spans="1:3" ht="15">
      <c r="A44" s="297">
        <v>43997</v>
      </c>
      <c r="B44" s="298">
        <v>1500</v>
      </c>
      <c r="C44" s="299">
        <f t="shared" si="0"/>
        <v>12848.789999999994</v>
      </c>
    </row>
    <row r="45" spans="1:3" ht="15">
      <c r="A45" s="297">
        <v>44027</v>
      </c>
      <c r="B45" s="298">
        <v>1500</v>
      </c>
      <c r="C45" s="299">
        <f t="shared" si="0"/>
        <v>11348.789999999994</v>
      </c>
    </row>
    <row r="46" spans="1:3" ht="15">
      <c r="A46" s="297">
        <v>44058</v>
      </c>
      <c r="B46" s="298">
        <v>1500</v>
      </c>
      <c r="C46" s="299">
        <f t="shared" si="0"/>
        <v>9848.789999999994</v>
      </c>
    </row>
    <row r="47" spans="1:3" ht="15">
      <c r="A47" s="297">
        <v>44075</v>
      </c>
      <c r="B47" s="298">
        <v>9848.79</v>
      </c>
      <c r="C47" s="299">
        <f t="shared" si="0"/>
        <v>-7.275957614183426E-12</v>
      </c>
    </row>
    <row r="48" spans="1:3" ht="15">
      <c r="A48" s="139"/>
      <c r="B48" s="140"/>
      <c r="C48" s="141">
        <f t="shared" si="0"/>
        <v>-7.275957614183426E-12</v>
      </c>
    </row>
    <row r="49" spans="1:3" ht="22.5" customHeight="1">
      <c r="A49" s="429" t="s">
        <v>103</v>
      </c>
      <c r="B49" s="430"/>
      <c r="C49" s="202">
        <f>SUM(C48-B49)</f>
        <v>-7.275957614183426E-12</v>
      </c>
    </row>
  </sheetData>
  <sheetProtection/>
  <mergeCells count="3">
    <mergeCell ref="A2:C2"/>
    <mergeCell ref="A5:B5"/>
    <mergeCell ref="A49:B49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view="pageBreakPreview" zoomScaleSheetLayoutView="100" zoomScalePageLayoutView="0" workbookViewId="0" topLeftCell="A1">
      <selection activeCell="B24" sqref="B24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78" t="s">
        <v>28</v>
      </c>
      <c r="B3" s="379"/>
      <c r="C3" s="379"/>
      <c r="D3" s="379"/>
      <c r="E3" s="37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56</v>
      </c>
      <c r="D5" s="3" t="s">
        <v>3</v>
      </c>
      <c r="E5" s="3" t="s">
        <v>2</v>
      </c>
    </row>
    <row r="6" spans="1:5" ht="16.5" customHeight="1">
      <c r="A6" s="386" t="s">
        <v>248</v>
      </c>
      <c r="B6" s="387"/>
      <c r="C6" s="388"/>
      <c r="D6" s="13">
        <f>SUM(D7:D11)</f>
        <v>1860</v>
      </c>
      <c r="E6" s="13">
        <f>SUM(E7:E11)</f>
        <v>0</v>
      </c>
    </row>
    <row r="7" spans="1:5" ht="16.5" customHeight="1">
      <c r="A7" s="130">
        <v>43958</v>
      </c>
      <c r="B7" s="137" t="s">
        <v>288</v>
      </c>
      <c r="C7" s="137" t="s">
        <v>125</v>
      </c>
      <c r="D7" s="129">
        <v>1860</v>
      </c>
      <c r="E7" s="131">
        <v>0</v>
      </c>
    </row>
    <row r="8" spans="1:5" ht="16.5" customHeight="1">
      <c r="A8" s="120"/>
      <c r="B8" s="1"/>
      <c r="C8" s="1"/>
      <c r="D8" s="116"/>
      <c r="E8" s="116"/>
    </row>
    <row r="9" spans="1:5" ht="16.5" customHeight="1">
      <c r="A9" s="117"/>
      <c r="B9" s="137"/>
      <c r="C9" s="138"/>
      <c r="D9" s="119"/>
      <c r="E9" s="116"/>
    </row>
    <row r="10" spans="1:5" ht="16.5" customHeight="1">
      <c r="A10" s="8"/>
      <c r="B10" s="1"/>
      <c r="C10" s="1"/>
      <c r="D10" s="9"/>
      <c r="E10" s="9"/>
    </row>
    <row r="11" spans="1:5" ht="16.5" customHeight="1">
      <c r="A11" s="120"/>
      <c r="B11" s="1"/>
      <c r="C11" s="1"/>
      <c r="D11" s="9"/>
      <c r="E11" s="9"/>
    </row>
    <row r="12" spans="1:5" ht="16.5" customHeight="1">
      <c r="A12" s="389" t="s">
        <v>249</v>
      </c>
      <c r="B12" s="390"/>
      <c r="C12" s="391"/>
      <c r="D12" s="13">
        <f>SUM(D13:D19)</f>
        <v>0</v>
      </c>
      <c r="E12" s="13">
        <f>SUM(E13:E19)</f>
        <v>200</v>
      </c>
    </row>
    <row r="13" spans="1:5" ht="16.5" customHeight="1">
      <c r="A13" s="117">
        <v>43881</v>
      </c>
      <c r="B13" s="137" t="s">
        <v>193</v>
      </c>
      <c r="C13" s="1" t="s">
        <v>166</v>
      </c>
      <c r="D13" s="116">
        <v>0</v>
      </c>
      <c r="E13" s="116">
        <v>50</v>
      </c>
    </row>
    <row r="14" spans="1:5" ht="16.5" customHeight="1">
      <c r="A14" s="8">
        <v>44032</v>
      </c>
      <c r="B14" s="1" t="s">
        <v>310</v>
      </c>
      <c r="C14" s="1" t="s">
        <v>166</v>
      </c>
      <c r="D14" s="9">
        <v>0</v>
      </c>
      <c r="E14" s="9">
        <v>50</v>
      </c>
    </row>
    <row r="15" spans="1:5" ht="16.5" customHeight="1">
      <c r="A15" s="130">
        <v>44063</v>
      </c>
      <c r="B15" s="137" t="s">
        <v>334</v>
      </c>
      <c r="C15" s="137" t="s">
        <v>166</v>
      </c>
      <c r="D15" s="136">
        <v>0</v>
      </c>
      <c r="E15" s="9">
        <v>100</v>
      </c>
    </row>
    <row r="16" spans="1:5" ht="16.5" customHeight="1">
      <c r="A16" s="120"/>
      <c r="B16" s="137"/>
      <c r="C16" s="137"/>
      <c r="D16" s="119"/>
      <c r="E16" s="116"/>
    </row>
    <row r="17" spans="1:5" ht="16.5" customHeight="1">
      <c r="A17" s="8"/>
      <c r="B17" s="1"/>
      <c r="C17" s="1"/>
      <c r="D17" s="9"/>
      <c r="E17" s="9"/>
    </row>
    <row r="18" spans="1:5" ht="16.5" customHeight="1">
      <c r="A18" s="120"/>
      <c r="B18" s="137"/>
      <c r="C18" s="138"/>
      <c r="D18" s="119"/>
      <c r="E18" s="9"/>
    </row>
    <row r="19" spans="1:5" ht="16.5" customHeight="1">
      <c r="A19" s="8"/>
      <c r="B19" s="1"/>
      <c r="C19" s="1"/>
      <c r="D19" s="9"/>
      <c r="E19" s="9"/>
    </row>
    <row r="20" spans="1:5" ht="16.5" customHeight="1">
      <c r="A20" s="389" t="s">
        <v>250</v>
      </c>
      <c r="B20" s="390"/>
      <c r="C20" s="391"/>
      <c r="D20" s="13">
        <f>SUM(D21:D28)</f>
        <v>0</v>
      </c>
      <c r="E20" s="13">
        <f>SUM(E21:E28)</f>
        <v>40</v>
      </c>
    </row>
    <row r="21" spans="1:5" ht="16.5" customHeight="1">
      <c r="A21" s="117">
        <v>43881</v>
      </c>
      <c r="B21" s="137" t="s">
        <v>193</v>
      </c>
      <c r="C21" s="1" t="s">
        <v>166</v>
      </c>
      <c r="D21" s="116">
        <v>0</v>
      </c>
      <c r="E21" s="9">
        <v>10</v>
      </c>
    </row>
    <row r="22" spans="1:5" ht="16.5" customHeight="1">
      <c r="A22" s="8">
        <v>44032</v>
      </c>
      <c r="B22" s="1" t="s">
        <v>310</v>
      </c>
      <c r="C22" s="1" t="s">
        <v>166</v>
      </c>
      <c r="D22" s="9">
        <v>0</v>
      </c>
      <c r="E22" s="9">
        <v>10</v>
      </c>
    </row>
    <row r="23" spans="1:5" ht="16.5" customHeight="1">
      <c r="A23" s="130">
        <v>44063</v>
      </c>
      <c r="B23" s="137" t="s">
        <v>334</v>
      </c>
      <c r="C23" s="137" t="s">
        <v>166</v>
      </c>
      <c r="D23" s="136">
        <v>0</v>
      </c>
      <c r="E23" s="9">
        <v>20</v>
      </c>
    </row>
    <row r="24" spans="1:5" ht="16.5" customHeight="1">
      <c r="A24" s="120"/>
      <c r="B24" s="137"/>
      <c r="C24" s="137"/>
      <c r="D24" s="9"/>
      <c r="E24" s="9"/>
    </row>
    <row r="25" spans="1:5" ht="16.5" customHeight="1">
      <c r="A25" s="120"/>
      <c r="B25" s="137"/>
      <c r="C25" s="137"/>
      <c r="D25" s="119"/>
      <c r="E25" s="116"/>
    </row>
    <row r="26" spans="1:5" ht="16.5" customHeight="1">
      <c r="A26" s="16"/>
      <c r="B26" s="1"/>
      <c r="C26" s="1"/>
      <c r="D26" s="9"/>
      <c r="E26" s="9"/>
    </row>
    <row r="27" spans="1:5" ht="16.5" customHeight="1">
      <c r="A27" s="120"/>
      <c r="B27" s="137"/>
      <c r="C27" s="138"/>
      <c r="D27" s="119"/>
      <c r="E27" s="116"/>
    </row>
    <row r="28" spans="1:5" ht="16.5" customHeight="1">
      <c r="A28" s="120"/>
      <c r="B28" s="1"/>
      <c r="C28" s="1"/>
      <c r="D28" s="119"/>
      <c r="E28" s="116"/>
    </row>
    <row r="29" spans="1:5" ht="16.5" customHeight="1">
      <c r="A29" s="380" t="s">
        <v>72</v>
      </c>
      <c r="B29" s="381"/>
      <c r="C29" s="11"/>
      <c r="D29" s="10">
        <f>SUM(D20+D12+D6)</f>
        <v>1860</v>
      </c>
      <c r="E29" s="10">
        <f>SUM(E20+E12+E6)</f>
        <v>240</v>
      </c>
    </row>
    <row r="30" spans="1:5" ht="16.5" customHeight="1">
      <c r="A30" s="384" t="s">
        <v>71</v>
      </c>
      <c r="B30" s="385"/>
      <c r="C30" s="12"/>
      <c r="D30" s="382">
        <f>SUM(E29-D29)</f>
        <v>-1620</v>
      </c>
      <c r="E30" s="38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7">
    <mergeCell ref="A3:E3"/>
    <mergeCell ref="A29:B29"/>
    <mergeCell ref="D30:E30"/>
    <mergeCell ref="A30:B30"/>
    <mergeCell ref="A6:C6"/>
    <mergeCell ref="A12:C12"/>
    <mergeCell ref="A20:C20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2"/>
  <sheetViews>
    <sheetView tabSelected="1" view="pageBreakPreview" zoomScale="110" zoomScaleSheetLayoutView="110" zoomScalePageLayoutView="0" workbookViewId="0" topLeftCell="A1">
      <selection activeCell="C70" sqref="C70"/>
    </sheetView>
  </sheetViews>
  <sheetFormatPr defaultColWidth="10.57421875" defaultRowHeight="12.75"/>
  <cols>
    <col min="1" max="1" width="11.00390625" style="123" customWidth="1"/>
    <col min="2" max="2" width="46.7109375" style="123" customWidth="1"/>
    <col min="3" max="3" width="15.57421875" style="123" bestFit="1" customWidth="1"/>
    <col min="4" max="4" width="14.421875" style="123" customWidth="1"/>
    <col min="5" max="5" width="11.57421875" style="123" customWidth="1"/>
    <col min="6" max="13" width="10.57421875" style="123" customWidth="1"/>
    <col min="14" max="14" width="15.57421875" style="123" customWidth="1"/>
    <col min="15" max="16384" width="10.57421875" style="123" customWidth="1"/>
  </cols>
  <sheetData>
    <row r="2" ht="7.5" customHeight="1"/>
    <row r="3" spans="1:5" ht="31.5" customHeight="1">
      <c r="A3" s="394" t="s">
        <v>55</v>
      </c>
      <c r="B3" s="395"/>
      <c r="C3" s="395"/>
      <c r="D3" s="395"/>
      <c r="E3" s="395"/>
    </row>
    <row r="4" ht="12.75" thickBot="1"/>
    <row r="5" spans="1:5" ht="16.5" customHeight="1" thickBot="1">
      <c r="A5" s="124" t="s">
        <v>0</v>
      </c>
      <c r="B5" s="124" t="s">
        <v>1</v>
      </c>
      <c r="C5" s="124" t="s">
        <v>56</v>
      </c>
      <c r="D5" s="125" t="s">
        <v>3</v>
      </c>
      <c r="E5" s="125" t="s">
        <v>2</v>
      </c>
    </row>
    <row r="6" spans="1:5" ht="16.5" customHeight="1">
      <c r="A6" s="386" t="s">
        <v>251</v>
      </c>
      <c r="B6" s="397"/>
      <c r="C6" s="398"/>
      <c r="D6" s="126">
        <f>SUM(D7:D58)</f>
        <v>50496.75</v>
      </c>
      <c r="E6" s="126">
        <f>SUM(E7:E58)</f>
        <v>72399.67</v>
      </c>
    </row>
    <row r="7" spans="1:5" ht="16.5" customHeight="1">
      <c r="A7" s="117">
        <v>43872</v>
      </c>
      <c r="B7" s="137" t="s">
        <v>197</v>
      </c>
      <c r="C7" s="137" t="s">
        <v>187</v>
      </c>
      <c r="D7" s="119">
        <v>77</v>
      </c>
      <c r="E7" s="119"/>
    </row>
    <row r="8" spans="1:5" ht="16.5" customHeight="1">
      <c r="A8" s="88">
        <v>43872</v>
      </c>
      <c r="B8" s="137" t="s">
        <v>198</v>
      </c>
      <c r="C8" s="137" t="s">
        <v>187</v>
      </c>
      <c r="D8" s="87">
        <v>3004.86</v>
      </c>
      <c r="E8" s="87"/>
    </row>
    <row r="9" spans="1:5" ht="16.5" customHeight="1">
      <c r="A9" s="117">
        <v>43881</v>
      </c>
      <c r="B9" s="137" t="s">
        <v>208</v>
      </c>
      <c r="C9" s="137" t="s">
        <v>166</v>
      </c>
      <c r="D9" s="116">
        <v>0</v>
      </c>
      <c r="E9" s="116">
        <v>4635.42</v>
      </c>
    </row>
    <row r="10" spans="1:5" ht="16.5" customHeight="1">
      <c r="A10" s="117">
        <v>43881</v>
      </c>
      <c r="B10" s="137" t="s">
        <v>207</v>
      </c>
      <c r="C10" s="137" t="s">
        <v>166</v>
      </c>
      <c r="D10" s="87">
        <v>322.72</v>
      </c>
      <c r="E10" s="116">
        <v>0</v>
      </c>
    </row>
    <row r="11" spans="1:5" ht="16.5" customHeight="1">
      <c r="A11" s="117">
        <v>43885</v>
      </c>
      <c r="B11" s="137" t="s">
        <v>209</v>
      </c>
      <c r="C11" s="137" t="s">
        <v>166</v>
      </c>
      <c r="D11" s="119">
        <v>161.36</v>
      </c>
      <c r="E11" s="87">
        <v>0</v>
      </c>
    </row>
    <row r="12" spans="1:5" ht="16.5" customHeight="1">
      <c r="A12" s="127">
        <v>43894</v>
      </c>
      <c r="B12" s="137" t="s">
        <v>213</v>
      </c>
      <c r="C12" s="137" t="s">
        <v>214</v>
      </c>
      <c r="D12" s="129">
        <v>0</v>
      </c>
      <c r="E12" s="129">
        <v>201.7</v>
      </c>
    </row>
    <row r="13" spans="1:5" ht="16.5" customHeight="1">
      <c r="A13" s="127">
        <v>43894</v>
      </c>
      <c r="B13" s="137" t="s">
        <v>215</v>
      </c>
      <c r="C13" s="137" t="s">
        <v>214</v>
      </c>
      <c r="D13" s="129">
        <v>0</v>
      </c>
      <c r="E13" s="129">
        <v>80.68</v>
      </c>
    </row>
    <row r="14" spans="1:5" ht="16.5" customHeight="1">
      <c r="A14" s="120">
        <v>43906</v>
      </c>
      <c r="B14" s="137" t="s">
        <v>273</v>
      </c>
      <c r="C14" s="137" t="s">
        <v>125</v>
      </c>
      <c r="D14" s="116">
        <v>24</v>
      </c>
      <c r="E14" s="119">
        <v>0</v>
      </c>
    </row>
    <row r="15" spans="1:5" ht="16.5" customHeight="1">
      <c r="A15" s="117">
        <v>43909</v>
      </c>
      <c r="B15" s="137" t="s">
        <v>275</v>
      </c>
      <c r="C15" s="137" t="s">
        <v>125</v>
      </c>
      <c r="D15" s="119">
        <v>161.36</v>
      </c>
      <c r="E15" s="116">
        <v>0</v>
      </c>
    </row>
    <row r="16" spans="1:5" ht="16.5" customHeight="1">
      <c r="A16" s="117">
        <v>43910</v>
      </c>
      <c r="B16" s="137" t="s">
        <v>272</v>
      </c>
      <c r="C16" s="137" t="s">
        <v>166</v>
      </c>
      <c r="D16" s="119">
        <v>0</v>
      </c>
      <c r="E16" s="116">
        <v>669.44</v>
      </c>
    </row>
    <row r="17" spans="1:5" ht="16.5" customHeight="1">
      <c r="A17" s="127">
        <v>43910</v>
      </c>
      <c r="B17" s="137" t="s">
        <v>271</v>
      </c>
      <c r="C17" s="137" t="s">
        <v>166</v>
      </c>
      <c r="D17" s="129">
        <v>0</v>
      </c>
      <c r="E17" s="131">
        <v>2540.89</v>
      </c>
    </row>
    <row r="18" spans="1:5" ht="16.5" customHeight="1">
      <c r="A18" s="127">
        <v>43914</v>
      </c>
      <c r="B18" s="137" t="s">
        <v>276</v>
      </c>
      <c r="C18" s="137" t="s">
        <v>166</v>
      </c>
      <c r="D18" s="129">
        <v>24</v>
      </c>
      <c r="E18" s="129">
        <v>0</v>
      </c>
    </row>
    <row r="19" spans="1:5" ht="16.5" customHeight="1">
      <c r="A19" s="117">
        <v>43941</v>
      </c>
      <c r="B19" s="137" t="s">
        <v>282</v>
      </c>
      <c r="C19" s="137" t="s">
        <v>166</v>
      </c>
      <c r="D19" s="119">
        <v>0</v>
      </c>
      <c r="E19" s="116">
        <v>1186.69</v>
      </c>
    </row>
    <row r="20" spans="1:5" ht="16.5" customHeight="1">
      <c r="A20" s="130">
        <v>43984</v>
      </c>
      <c r="B20" s="137" t="s">
        <v>300</v>
      </c>
      <c r="C20" s="137" t="s">
        <v>166</v>
      </c>
      <c r="D20" s="119">
        <v>0</v>
      </c>
      <c r="E20" s="116">
        <v>254.04</v>
      </c>
    </row>
    <row r="21" spans="1:5" ht="16.5" customHeight="1">
      <c r="A21" s="120">
        <v>44018</v>
      </c>
      <c r="B21" s="137" t="s">
        <v>321</v>
      </c>
      <c r="C21" s="137" t="s">
        <v>125</v>
      </c>
      <c r="D21" s="116">
        <v>4993.03</v>
      </c>
      <c r="E21" s="116">
        <v>0</v>
      </c>
    </row>
    <row r="22" spans="1:5" ht="16.5" customHeight="1">
      <c r="A22" s="117">
        <v>44032</v>
      </c>
      <c r="B22" s="137" t="s">
        <v>309</v>
      </c>
      <c r="C22" s="137" t="s">
        <v>166</v>
      </c>
      <c r="D22" s="116">
        <v>0</v>
      </c>
      <c r="E22" s="131">
        <v>6713.5</v>
      </c>
    </row>
    <row r="23" spans="1:5" ht="16.5" customHeight="1">
      <c r="A23" s="117">
        <v>44032</v>
      </c>
      <c r="B23" s="137" t="s">
        <v>307</v>
      </c>
      <c r="C23" s="137" t="s">
        <v>166</v>
      </c>
      <c r="D23" s="116">
        <v>0</v>
      </c>
      <c r="E23" s="116">
        <v>205.02</v>
      </c>
    </row>
    <row r="24" spans="1:5" ht="16.5" customHeight="1">
      <c r="A24" s="117">
        <v>44034</v>
      </c>
      <c r="B24" s="137" t="s">
        <v>314</v>
      </c>
      <c r="C24" s="137" t="s">
        <v>313</v>
      </c>
      <c r="D24" s="119">
        <v>0</v>
      </c>
      <c r="E24" s="180">
        <v>87.68</v>
      </c>
    </row>
    <row r="25" spans="1:5" ht="16.5" customHeight="1">
      <c r="A25" s="85">
        <v>44034</v>
      </c>
      <c r="B25" s="137" t="s">
        <v>318</v>
      </c>
      <c r="C25" s="137" t="s">
        <v>125</v>
      </c>
      <c r="D25" s="180">
        <v>1725.01</v>
      </c>
      <c r="E25" s="181">
        <v>0</v>
      </c>
    </row>
    <row r="26" spans="1:5" ht="16.5" customHeight="1">
      <c r="A26" s="130">
        <v>44034</v>
      </c>
      <c r="B26" s="137" t="s">
        <v>319</v>
      </c>
      <c r="C26" s="137" t="s">
        <v>125</v>
      </c>
      <c r="D26" s="180">
        <v>672.85</v>
      </c>
      <c r="E26" s="181">
        <v>0</v>
      </c>
    </row>
    <row r="27" spans="1:5" ht="16.5" customHeight="1">
      <c r="A27" s="130">
        <v>44034</v>
      </c>
      <c r="B27" s="137" t="s">
        <v>320</v>
      </c>
      <c r="C27" s="137" t="s">
        <v>125</v>
      </c>
      <c r="D27" s="180">
        <v>161.36</v>
      </c>
      <c r="E27" s="181">
        <v>0</v>
      </c>
    </row>
    <row r="28" spans="1:5" ht="16.5" customHeight="1">
      <c r="A28" s="130">
        <v>44063</v>
      </c>
      <c r="B28" s="137" t="s">
        <v>333</v>
      </c>
      <c r="C28" s="137" t="s">
        <v>166</v>
      </c>
      <c r="D28" s="136">
        <v>0</v>
      </c>
      <c r="E28" s="129">
        <v>20598.56</v>
      </c>
    </row>
    <row r="29" spans="1:5" ht="16.5" customHeight="1">
      <c r="A29" s="130">
        <v>44063</v>
      </c>
      <c r="B29" s="137" t="s">
        <v>333</v>
      </c>
      <c r="C29" s="137" t="s">
        <v>166</v>
      </c>
      <c r="D29" s="136">
        <v>0</v>
      </c>
      <c r="E29" s="116">
        <v>40.34</v>
      </c>
    </row>
    <row r="30" spans="1:5" ht="16.5" customHeight="1">
      <c r="A30" s="120">
        <v>44069</v>
      </c>
      <c r="B30" s="138" t="s">
        <v>336</v>
      </c>
      <c r="C30" s="137" t="s">
        <v>187</v>
      </c>
      <c r="D30" s="116">
        <v>10077.73</v>
      </c>
      <c r="E30" s="129">
        <v>0</v>
      </c>
    </row>
    <row r="31" spans="1:5" ht="16.5" customHeight="1">
      <c r="A31" s="127">
        <v>44069</v>
      </c>
      <c r="B31" s="138" t="s">
        <v>337</v>
      </c>
      <c r="C31" s="137" t="s">
        <v>187</v>
      </c>
      <c r="D31" s="129">
        <v>4392</v>
      </c>
      <c r="E31" s="116">
        <v>0</v>
      </c>
    </row>
    <row r="32" spans="1:5" ht="16.5" customHeight="1">
      <c r="A32" s="130">
        <v>44069</v>
      </c>
      <c r="B32" s="137" t="s">
        <v>211</v>
      </c>
      <c r="C32" s="137" t="s">
        <v>339</v>
      </c>
      <c r="D32" s="129">
        <v>0</v>
      </c>
      <c r="E32" s="116">
        <v>556.08</v>
      </c>
    </row>
    <row r="33" spans="1:5" ht="16.5" customHeight="1">
      <c r="A33" s="120">
        <v>44087</v>
      </c>
      <c r="B33" s="137" t="s">
        <v>349</v>
      </c>
      <c r="C33" s="137" t="s">
        <v>166</v>
      </c>
      <c r="D33" s="119"/>
      <c r="E33" s="116">
        <v>34580.12</v>
      </c>
    </row>
    <row r="34" spans="1:5" ht="16.5" customHeight="1">
      <c r="A34" s="130">
        <v>44087</v>
      </c>
      <c r="B34" s="137" t="s">
        <v>349</v>
      </c>
      <c r="C34" s="137" t="s">
        <v>166</v>
      </c>
      <c r="D34" s="129"/>
      <c r="E34" s="129">
        <v>49.51</v>
      </c>
    </row>
    <row r="35" spans="1:5" ht="16.5" customHeight="1">
      <c r="A35" s="127">
        <v>44088</v>
      </c>
      <c r="B35" s="137" t="s">
        <v>351</v>
      </c>
      <c r="C35" s="137" t="s">
        <v>187</v>
      </c>
      <c r="D35" s="129">
        <v>9072</v>
      </c>
      <c r="E35" s="129"/>
    </row>
    <row r="36" spans="1:5" ht="16.5" customHeight="1">
      <c r="A36" s="117">
        <v>44088</v>
      </c>
      <c r="B36" s="137" t="s">
        <v>350</v>
      </c>
      <c r="C36" s="137" t="s">
        <v>187</v>
      </c>
      <c r="D36" s="116">
        <v>15627.47</v>
      </c>
      <c r="E36" s="116"/>
    </row>
    <row r="37" spans="1:5" ht="16.5" customHeight="1">
      <c r="A37" s="130"/>
      <c r="B37" s="138"/>
      <c r="C37" s="138"/>
      <c r="D37" s="119"/>
      <c r="E37" s="116"/>
    </row>
    <row r="38" spans="1:5" ht="16.5" customHeight="1">
      <c r="A38" s="130"/>
      <c r="B38" s="138"/>
      <c r="C38" s="138"/>
      <c r="D38" s="119"/>
      <c r="E38" s="116"/>
    </row>
    <row r="39" spans="1:5" ht="16.5" customHeight="1">
      <c r="A39" s="130"/>
      <c r="B39" s="137"/>
      <c r="C39" s="137"/>
      <c r="D39" s="129"/>
      <c r="E39" s="129"/>
    </row>
    <row r="40" spans="1:5" ht="16.5" customHeight="1">
      <c r="A40" s="130"/>
      <c r="B40" s="137"/>
      <c r="C40" s="137"/>
      <c r="D40" s="129"/>
      <c r="E40" s="129"/>
    </row>
    <row r="41" spans="1:5" ht="16.5" customHeight="1">
      <c r="A41" s="120"/>
      <c r="B41" s="137"/>
      <c r="C41" s="137"/>
      <c r="D41" s="119"/>
      <c r="E41" s="116"/>
    </row>
    <row r="42" spans="1:5" ht="16.5" customHeight="1">
      <c r="A42" s="120"/>
      <c r="B42" s="137"/>
      <c r="C42" s="137"/>
      <c r="D42" s="119"/>
      <c r="E42" s="116"/>
    </row>
    <row r="43" spans="1:5" ht="16.5" customHeight="1">
      <c r="A43" s="120"/>
      <c r="B43" s="137"/>
      <c r="C43" s="137"/>
      <c r="D43" s="116"/>
      <c r="E43" s="116"/>
    </row>
    <row r="44" spans="1:5" ht="16.5" customHeight="1">
      <c r="A44" s="117"/>
      <c r="B44" s="137"/>
      <c r="C44" s="137"/>
      <c r="D44" s="181"/>
      <c r="E44" s="181"/>
    </row>
    <row r="45" spans="1:5" ht="16.5" customHeight="1">
      <c r="A45" s="117"/>
      <c r="B45" s="137"/>
      <c r="C45" s="137"/>
      <c r="D45" s="119"/>
      <c r="E45" s="116"/>
    </row>
    <row r="46" spans="1:5" ht="16.5" customHeight="1">
      <c r="A46" s="179"/>
      <c r="B46" s="137"/>
      <c r="C46" s="137"/>
      <c r="D46" s="119"/>
      <c r="E46" s="116"/>
    </row>
    <row r="47" spans="1:5" ht="16.5" customHeight="1">
      <c r="A47" s="120"/>
      <c r="B47" s="137"/>
      <c r="C47" s="137"/>
      <c r="D47" s="9"/>
      <c r="E47" s="116"/>
    </row>
    <row r="48" spans="1:5" ht="16.5" customHeight="1">
      <c r="A48" s="130"/>
      <c r="B48" s="137"/>
      <c r="C48" s="137"/>
      <c r="D48" s="129"/>
      <c r="E48" s="131"/>
    </row>
    <row r="49" spans="1:5" ht="16.5" customHeight="1">
      <c r="A49" s="130"/>
      <c r="B49" s="137"/>
      <c r="C49" s="137"/>
      <c r="D49" s="119"/>
      <c r="E49" s="116"/>
    </row>
    <row r="50" spans="1:5" ht="16.5" customHeight="1">
      <c r="A50" s="120"/>
      <c r="B50" s="138"/>
      <c r="C50" s="138"/>
      <c r="D50" s="119"/>
      <c r="E50" s="116"/>
    </row>
    <row r="51" spans="1:5" ht="16.5" customHeight="1">
      <c r="A51" s="120"/>
      <c r="B51" s="137"/>
      <c r="C51" s="137"/>
      <c r="D51" s="119"/>
      <c r="E51" s="116"/>
    </row>
    <row r="52" spans="1:5" ht="16.5" customHeight="1">
      <c r="A52" s="120"/>
      <c r="B52" s="137"/>
      <c r="C52" s="137"/>
      <c r="D52" s="119"/>
      <c r="E52" s="116"/>
    </row>
    <row r="53" spans="1:5" ht="16.5" customHeight="1">
      <c r="A53" s="120"/>
      <c r="B53" s="137"/>
      <c r="C53" s="137"/>
      <c r="D53" s="129"/>
      <c r="E53" s="131"/>
    </row>
    <row r="54" spans="1:5" ht="16.5" customHeight="1">
      <c r="A54" s="120"/>
      <c r="B54" s="137"/>
      <c r="C54" s="138"/>
      <c r="D54" s="119"/>
      <c r="E54" s="116"/>
    </row>
    <row r="55" spans="1:5" ht="16.5" customHeight="1">
      <c r="A55" s="117"/>
      <c r="B55" s="137"/>
      <c r="C55" s="137"/>
      <c r="D55" s="119"/>
      <c r="E55" s="116"/>
    </row>
    <row r="56" spans="1:5" ht="16.5" customHeight="1">
      <c r="A56" s="117"/>
      <c r="B56" s="137"/>
      <c r="C56" s="137"/>
      <c r="D56" s="119"/>
      <c r="E56" s="116"/>
    </row>
    <row r="57" spans="1:5" ht="16.5" customHeight="1">
      <c r="A57" s="200"/>
      <c r="B57" s="137"/>
      <c r="C57" s="137"/>
      <c r="D57" s="119"/>
      <c r="E57" s="129"/>
    </row>
    <row r="58" spans="1:5" ht="16.5" customHeight="1">
      <c r="A58" s="127"/>
      <c r="B58" s="132"/>
      <c r="C58" s="128"/>
      <c r="D58" s="129"/>
      <c r="E58" s="129"/>
    </row>
    <row r="59" spans="1:5" ht="16.5" customHeight="1">
      <c r="A59" s="389" t="s">
        <v>252</v>
      </c>
      <c r="B59" s="392"/>
      <c r="C59" s="393"/>
      <c r="D59" s="126">
        <f>SUM(D60:D77)</f>
        <v>396</v>
      </c>
      <c r="E59" s="126">
        <f>SUM(E60:E77)</f>
        <v>396</v>
      </c>
    </row>
    <row r="60" spans="1:5" ht="16.5" customHeight="1">
      <c r="A60" s="120">
        <v>44018</v>
      </c>
      <c r="B60" s="137" t="s">
        <v>316</v>
      </c>
      <c r="C60" s="137" t="s">
        <v>125</v>
      </c>
      <c r="D60" s="116">
        <v>48</v>
      </c>
      <c r="E60" s="116">
        <v>0</v>
      </c>
    </row>
    <row r="61" spans="1:5" ht="16.5" customHeight="1">
      <c r="A61" s="120">
        <v>44018</v>
      </c>
      <c r="B61" s="137" t="s">
        <v>317</v>
      </c>
      <c r="C61" s="137" t="s">
        <v>125</v>
      </c>
      <c r="D61" s="129">
        <v>12</v>
      </c>
      <c r="E61" s="129">
        <v>0</v>
      </c>
    </row>
    <row r="62" spans="1:5" ht="16.5" customHeight="1">
      <c r="A62" s="117">
        <v>44027</v>
      </c>
      <c r="B62" s="137" t="s">
        <v>305</v>
      </c>
      <c r="C62" s="137" t="s">
        <v>125</v>
      </c>
      <c r="D62" s="116">
        <v>0</v>
      </c>
      <c r="E62" s="116">
        <v>48</v>
      </c>
    </row>
    <row r="63" spans="1:5" ht="16.5" customHeight="1">
      <c r="A63" s="117">
        <v>44034</v>
      </c>
      <c r="B63" s="137" t="s">
        <v>315</v>
      </c>
      <c r="C63" s="137" t="s">
        <v>125</v>
      </c>
      <c r="D63" s="119">
        <v>0</v>
      </c>
      <c r="E63" s="119">
        <v>12</v>
      </c>
    </row>
    <row r="64" spans="1:5" ht="16.5" customHeight="1">
      <c r="A64" s="130">
        <v>44062</v>
      </c>
      <c r="B64" s="137" t="s">
        <v>332</v>
      </c>
      <c r="C64" s="137" t="s">
        <v>187</v>
      </c>
      <c r="D64" s="136">
        <v>0</v>
      </c>
      <c r="E64" s="129">
        <v>144</v>
      </c>
    </row>
    <row r="65" spans="1:5" ht="16.5" customHeight="1">
      <c r="A65" s="127">
        <v>44069</v>
      </c>
      <c r="B65" s="138" t="s">
        <v>338</v>
      </c>
      <c r="C65" s="137" t="s">
        <v>187</v>
      </c>
      <c r="D65" s="129">
        <v>144</v>
      </c>
      <c r="E65" s="119">
        <v>0</v>
      </c>
    </row>
    <row r="66" spans="1:5" ht="16.5" customHeight="1">
      <c r="A66" s="120">
        <v>44083</v>
      </c>
      <c r="B66" s="137" t="s">
        <v>354</v>
      </c>
      <c r="C66" s="137" t="s">
        <v>125</v>
      </c>
      <c r="D66" s="119"/>
      <c r="E66" s="119">
        <v>192</v>
      </c>
    </row>
    <row r="67" spans="1:5" ht="16.5" customHeight="1">
      <c r="A67" s="130">
        <v>44088</v>
      </c>
      <c r="B67" s="137" t="s">
        <v>352</v>
      </c>
      <c r="C67" s="137" t="s">
        <v>125</v>
      </c>
      <c r="D67" s="129">
        <v>192</v>
      </c>
      <c r="E67" s="129"/>
    </row>
    <row r="68" spans="1:5" ht="16.5" customHeight="1">
      <c r="A68" s="130"/>
      <c r="B68" s="137"/>
      <c r="C68" s="137"/>
      <c r="D68" s="129"/>
      <c r="E68" s="129"/>
    </row>
    <row r="69" spans="1:5" ht="16.5" customHeight="1">
      <c r="A69" s="117"/>
      <c r="B69" s="137"/>
      <c r="C69" s="137"/>
      <c r="D69" s="129"/>
      <c r="E69" s="129"/>
    </row>
    <row r="70" spans="1:5" ht="16.5" customHeight="1">
      <c r="A70" s="117"/>
      <c r="B70" s="137"/>
      <c r="C70" s="137"/>
      <c r="D70" s="129"/>
      <c r="E70" s="129"/>
    </row>
    <row r="71" spans="1:5" ht="16.5" customHeight="1">
      <c r="A71" s="117"/>
      <c r="B71" s="137"/>
      <c r="C71" s="137"/>
      <c r="D71" s="119"/>
      <c r="E71" s="119"/>
    </row>
    <row r="72" spans="1:5" ht="16.5" customHeight="1">
      <c r="A72" s="120"/>
      <c r="B72" s="137"/>
      <c r="C72" s="137"/>
      <c r="D72" s="129"/>
      <c r="E72" s="129"/>
    </row>
    <row r="73" spans="1:5" ht="16.5" customHeight="1">
      <c r="A73" s="130"/>
      <c r="B73" s="137"/>
      <c r="C73" s="137"/>
      <c r="D73" s="129"/>
      <c r="E73" s="129"/>
    </row>
    <row r="74" spans="1:5" ht="16.5" customHeight="1">
      <c r="A74" s="120"/>
      <c r="B74" s="137"/>
      <c r="C74" s="137"/>
      <c r="D74" s="119"/>
      <c r="E74" s="116"/>
    </row>
    <row r="75" spans="1:5" ht="16.5" customHeight="1">
      <c r="A75" s="120"/>
      <c r="B75" s="137"/>
      <c r="C75" s="137"/>
      <c r="D75" s="116"/>
      <c r="E75" s="116"/>
    </row>
    <row r="76" spans="1:5" ht="16.5" customHeight="1">
      <c r="A76" s="117"/>
      <c r="B76" s="137"/>
      <c r="C76" s="137"/>
      <c r="D76" s="119"/>
      <c r="E76" s="116"/>
    </row>
    <row r="77" spans="1:5" ht="16.5" customHeight="1">
      <c r="A77" s="117"/>
      <c r="B77" s="137"/>
      <c r="C77" s="137"/>
      <c r="D77" s="182"/>
      <c r="E77" s="181"/>
    </row>
    <row r="78" spans="1:5" ht="16.5" customHeight="1">
      <c r="A78" s="389" t="s">
        <v>253</v>
      </c>
      <c r="B78" s="392"/>
      <c r="C78" s="393"/>
      <c r="D78" s="126">
        <f>SUM(D79:D90)</f>
        <v>2923.4900000000002</v>
      </c>
      <c r="E78" s="126">
        <f>SUM(E79:E90)</f>
        <v>4060.68</v>
      </c>
    </row>
    <row r="79" spans="1:5" ht="16.5" customHeight="1">
      <c r="A79" s="127">
        <v>43834</v>
      </c>
      <c r="B79" s="137" t="s">
        <v>101</v>
      </c>
      <c r="C79" s="137" t="s">
        <v>102</v>
      </c>
      <c r="D79" s="9">
        <v>0</v>
      </c>
      <c r="E79" s="203">
        <v>12</v>
      </c>
    </row>
    <row r="80" spans="1:5" ht="16.5" customHeight="1">
      <c r="A80" s="179">
        <v>43862</v>
      </c>
      <c r="B80" s="137" t="s">
        <v>184</v>
      </c>
      <c r="C80" s="137" t="s">
        <v>125</v>
      </c>
      <c r="D80" s="119">
        <v>1968.47</v>
      </c>
      <c r="E80" s="119">
        <v>0</v>
      </c>
    </row>
    <row r="81" spans="1:5" ht="16.5" customHeight="1">
      <c r="A81" s="127">
        <v>43862</v>
      </c>
      <c r="B81" s="1" t="s">
        <v>185</v>
      </c>
      <c r="C81" s="137" t="s">
        <v>125</v>
      </c>
      <c r="D81" s="87">
        <v>810</v>
      </c>
      <c r="E81" s="116">
        <v>0</v>
      </c>
    </row>
    <row r="82" spans="1:5" ht="16.5" customHeight="1">
      <c r="A82" s="117">
        <v>43885</v>
      </c>
      <c r="B82" s="137" t="s">
        <v>192</v>
      </c>
      <c r="C82" s="137" t="s">
        <v>125</v>
      </c>
      <c r="D82" s="119">
        <v>0</v>
      </c>
      <c r="E82" s="119">
        <v>396</v>
      </c>
    </row>
    <row r="83" spans="1:5" ht="16.5" customHeight="1">
      <c r="A83" s="117">
        <v>43881</v>
      </c>
      <c r="B83" s="137" t="s">
        <v>191</v>
      </c>
      <c r="C83" s="137" t="s">
        <v>166</v>
      </c>
      <c r="D83" s="119">
        <v>0</v>
      </c>
      <c r="E83" s="119">
        <v>3652.68</v>
      </c>
    </row>
    <row r="84" spans="1:5" ht="16.5" customHeight="1">
      <c r="A84" s="117">
        <v>43881</v>
      </c>
      <c r="B84" s="137" t="s">
        <v>207</v>
      </c>
      <c r="C84" s="137" t="s">
        <v>166</v>
      </c>
      <c r="D84" s="119">
        <v>145.02</v>
      </c>
      <c r="E84" s="116">
        <v>0</v>
      </c>
    </row>
    <row r="85" spans="1:5" ht="16.5" customHeight="1">
      <c r="A85" s="117"/>
      <c r="B85" s="137"/>
      <c r="C85" s="137"/>
      <c r="D85" s="119"/>
      <c r="E85" s="116"/>
    </row>
    <row r="86" spans="1:5" ht="16.5" customHeight="1">
      <c r="A86" s="117"/>
      <c r="B86" s="137"/>
      <c r="C86" s="137"/>
      <c r="D86" s="119"/>
      <c r="E86" s="116"/>
    </row>
    <row r="87" spans="1:5" ht="16.5" customHeight="1">
      <c r="A87" s="117"/>
      <c r="B87" s="137"/>
      <c r="C87" s="137"/>
      <c r="D87" s="119"/>
      <c r="E87" s="116"/>
    </row>
    <row r="88" spans="1:5" ht="16.5" customHeight="1">
      <c r="A88" s="117"/>
      <c r="B88" s="137"/>
      <c r="C88" s="137"/>
      <c r="D88" s="119"/>
      <c r="E88" s="116"/>
    </row>
    <row r="89" spans="1:5" ht="16.5" customHeight="1">
      <c r="A89" s="117"/>
      <c r="B89" s="137"/>
      <c r="C89" s="137"/>
      <c r="D89" s="119"/>
      <c r="E89" s="116"/>
    </row>
    <row r="90" spans="1:5" ht="16.5" customHeight="1">
      <c r="A90" s="117"/>
      <c r="B90" s="137"/>
      <c r="C90" s="137"/>
      <c r="D90" s="119"/>
      <c r="E90" s="116"/>
    </row>
    <row r="91" spans="1:5" ht="16.5" customHeight="1">
      <c r="A91" s="389" t="s">
        <v>254</v>
      </c>
      <c r="B91" s="392"/>
      <c r="C91" s="393"/>
      <c r="D91" s="126">
        <f>SUM(D92)</f>
        <v>0</v>
      </c>
      <c r="E91" s="126">
        <f>SUM(E92)</f>
        <v>0</v>
      </c>
    </row>
    <row r="92" spans="1:5" ht="16.5" customHeight="1">
      <c r="A92" s="179"/>
      <c r="B92" s="137"/>
      <c r="C92" s="137"/>
      <c r="D92" s="119"/>
      <c r="E92" s="129"/>
    </row>
    <row r="93" spans="1:5" ht="16.5" customHeight="1">
      <c r="A93" s="389" t="s">
        <v>255</v>
      </c>
      <c r="B93" s="392"/>
      <c r="C93" s="393"/>
      <c r="D93" s="126">
        <f>SUM(D94:D95)</f>
        <v>459</v>
      </c>
      <c r="E93" s="126">
        <f>SUM(E94:E95)</f>
        <v>459</v>
      </c>
    </row>
    <row r="94" spans="1:5" ht="16.5" customHeight="1">
      <c r="A94" s="179">
        <v>43850</v>
      </c>
      <c r="B94" s="137" t="s">
        <v>168</v>
      </c>
      <c r="C94" s="137" t="s">
        <v>125</v>
      </c>
      <c r="D94" s="119">
        <v>0</v>
      </c>
      <c r="E94" s="119">
        <v>459</v>
      </c>
    </row>
    <row r="95" spans="1:5" ht="12">
      <c r="A95" s="127">
        <v>43851</v>
      </c>
      <c r="B95" s="137" t="s">
        <v>168</v>
      </c>
      <c r="C95" s="137" t="s">
        <v>125</v>
      </c>
      <c r="D95" s="119">
        <v>459</v>
      </c>
      <c r="E95" s="129"/>
    </row>
    <row r="96" spans="1:5" ht="12.75">
      <c r="A96" s="389" t="s">
        <v>256</v>
      </c>
      <c r="B96" s="392"/>
      <c r="C96" s="393"/>
      <c r="D96" s="126">
        <f>SUM(D97)</f>
        <v>0</v>
      </c>
      <c r="E96" s="126">
        <f>SUM(E97)</f>
        <v>0</v>
      </c>
    </row>
    <row r="97" spans="1:5" ht="12">
      <c r="A97" s="179"/>
      <c r="B97" s="137"/>
      <c r="C97" s="137"/>
      <c r="D97" s="119"/>
      <c r="E97" s="116"/>
    </row>
    <row r="98" spans="1:5" ht="12.75">
      <c r="A98" s="389" t="s">
        <v>257</v>
      </c>
      <c r="B98" s="392"/>
      <c r="C98" s="393"/>
      <c r="D98" s="126">
        <f>SUM(D99:D100)</f>
        <v>377.5</v>
      </c>
      <c r="E98" s="126">
        <f>SUM(E99:E100)</f>
        <v>377.5</v>
      </c>
    </row>
    <row r="99" spans="1:5" ht="12">
      <c r="A99" s="179">
        <v>43850</v>
      </c>
      <c r="B99" s="137" t="s">
        <v>168</v>
      </c>
      <c r="C99" s="137" t="s">
        <v>125</v>
      </c>
      <c r="D99" s="119">
        <v>0</v>
      </c>
      <c r="E99" s="119">
        <v>377.5</v>
      </c>
    </row>
    <row r="100" spans="1:5" ht="12">
      <c r="A100" s="179">
        <v>43851</v>
      </c>
      <c r="B100" s="137" t="s">
        <v>168</v>
      </c>
      <c r="C100" s="137" t="s">
        <v>125</v>
      </c>
      <c r="D100" s="119">
        <v>377.5</v>
      </c>
      <c r="E100" s="119">
        <v>0</v>
      </c>
    </row>
    <row r="101" spans="1:5" ht="12.75">
      <c r="A101" s="380" t="s">
        <v>72</v>
      </c>
      <c r="B101" s="396"/>
      <c r="C101" s="133"/>
      <c r="D101" s="134">
        <f>SUM(D98+D96+D93+D91+D78+D59+D6)</f>
        <v>54652.74</v>
      </c>
      <c r="E101" s="134">
        <f>SUM(E98+E96+E93+E91+E78+E59+E6)</f>
        <v>77692.85</v>
      </c>
    </row>
    <row r="102" spans="1:5" ht="15">
      <c r="A102" s="384" t="s">
        <v>73</v>
      </c>
      <c r="B102" s="385"/>
      <c r="C102" s="135"/>
      <c r="D102" s="382">
        <f>SUM(E101-D101)</f>
        <v>23040.110000000008</v>
      </c>
      <c r="E102" s="383"/>
    </row>
  </sheetData>
  <sheetProtection/>
  <mergeCells count="11">
    <mergeCell ref="A96:C96"/>
    <mergeCell ref="A78:C78"/>
    <mergeCell ref="A98:C98"/>
    <mergeCell ref="A3:E3"/>
    <mergeCell ref="A101:B101"/>
    <mergeCell ref="A102:B102"/>
    <mergeCell ref="D102:E102"/>
    <mergeCell ref="A6:C6"/>
    <mergeCell ref="A59:C59"/>
    <mergeCell ref="A91:C91"/>
    <mergeCell ref="A93:C93"/>
  </mergeCells>
  <printOptions/>
  <pageMargins left="0.787401575" right="0.787401575" top="0.984251969" bottom="0.984251969" header="0.4921259845" footer="0.4921259845"/>
  <pageSetup horizontalDpi="300" verticalDpi="300" orientation="portrait" paperSize="9" scale="86" r:id="rId1"/>
  <rowBreaks count="2" manualBreakCount="2">
    <brk id="50" max="4" man="1"/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0"/>
  <sheetViews>
    <sheetView view="pageBreakPreview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78" t="s">
        <v>58</v>
      </c>
      <c r="B3" s="379"/>
      <c r="C3" s="379"/>
      <c r="D3" s="379"/>
      <c r="E3" s="37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56</v>
      </c>
      <c r="D5" s="3" t="s">
        <v>3</v>
      </c>
      <c r="E5" s="3" t="s">
        <v>2</v>
      </c>
    </row>
    <row r="6" spans="1:6" ht="16.5" customHeight="1">
      <c r="A6" s="286">
        <v>43862</v>
      </c>
      <c r="B6" s="287" t="s">
        <v>186</v>
      </c>
      <c r="C6" s="287" t="s">
        <v>187</v>
      </c>
      <c r="D6" s="9">
        <v>65.19</v>
      </c>
      <c r="E6" s="9"/>
      <c r="F6" s="288"/>
    </row>
    <row r="7" spans="1:6" ht="16.5" customHeight="1">
      <c r="A7" s="287"/>
      <c r="B7" s="287"/>
      <c r="C7" s="287"/>
      <c r="D7" s="9"/>
      <c r="E7" s="9"/>
      <c r="F7" s="288"/>
    </row>
    <row r="8" spans="1:6" ht="16.5" customHeight="1">
      <c r="A8" s="289"/>
      <c r="B8" s="137"/>
      <c r="C8" s="137"/>
      <c r="D8" s="9"/>
      <c r="E8" s="9"/>
      <c r="F8" s="288"/>
    </row>
    <row r="9" spans="1:5" ht="16.5" customHeight="1">
      <c r="A9" s="380" t="s">
        <v>72</v>
      </c>
      <c r="B9" s="381"/>
      <c r="C9" s="11"/>
      <c r="D9" s="10">
        <f>SUM(D6:D8)</f>
        <v>65.19</v>
      </c>
      <c r="E9" s="10">
        <f>SUM(E6:E8)</f>
        <v>0</v>
      </c>
    </row>
    <row r="10" spans="1:5" ht="16.5" customHeight="1">
      <c r="A10" s="384" t="s">
        <v>74</v>
      </c>
      <c r="B10" s="385"/>
      <c r="C10" s="12"/>
      <c r="D10" s="382">
        <f>SUM(E9-D9)</f>
        <v>-65.19</v>
      </c>
      <c r="E10" s="383"/>
    </row>
  </sheetData>
  <sheetProtection/>
  <mergeCells count="4">
    <mergeCell ref="A3:E3"/>
    <mergeCell ref="A9:B9"/>
    <mergeCell ref="A10:B10"/>
    <mergeCell ref="D10:E10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7"/>
  <sheetViews>
    <sheetView view="pageBreakPreview" zoomScaleSheetLayoutView="100" zoomScalePageLayoutView="0" workbookViewId="0" topLeftCell="A7">
      <selection activeCell="D18" sqref="D18"/>
    </sheetView>
  </sheetViews>
  <sheetFormatPr defaultColWidth="10.57421875" defaultRowHeight="12.75"/>
  <cols>
    <col min="1" max="1" width="11.00390625" style="97" customWidth="1"/>
    <col min="2" max="2" width="44.421875" style="97" customWidth="1"/>
    <col min="3" max="3" width="15.57421875" style="97" bestFit="1" customWidth="1"/>
    <col min="4" max="5" width="9.57421875" style="97" bestFit="1" customWidth="1"/>
    <col min="6" max="6" width="2.00390625" style="97" customWidth="1"/>
    <col min="7" max="16384" width="10.57421875" style="97" customWidth="1"/>
  </cols>
  <sheetData>
    <row r="2" ht="7.5" customHeight="1"/>
    <row r="3" spans="1:5" ht="31.5" customHeight="1">
      <c r="A3" s="401" t="s">
        <v>53</v>
      </c>
      <c r="B3" s="402"/>
      <c r="C3" s="402"/>
      <c r="D3" s="402"/>
      <c r="E3" s="402"/>
    </row>
    <row r="4" ht="12.75" thickBot="1"/>
    <row r="5" spans="1:5" ht="16.5" customHeight="1" thickBot="1">
      <c r="A5" s="98" t="s">
        <v>0</v>
      </c>
      <c r="B5" s="98" t="s">
        <v>1</v>
      </c>
      <c r="C5" s="98" t="s">
        <v>56</v>
      </c>
      <c r="D5" s="99" t="s">
        <v>3</v>
      </c>
      <c r="E5" s="99" t="s">
        <v>2</v>
      </c>
    </row>
    <row r="6" spans="1:5" ht="16.5" customHeight="1">
      <c r="A6" s="386" t="s">
        <v>258</v>
      </c>
      <c r="B6" s="404"/>
      <c r="C6" s="405"/>
      <c r="D6" s="100">
        <f>SUM(D7:D8)</f>
        <v>2000</v>
      </c>
      <c r="E6" s="100">
        <f>SUM(E7:E8)</f>
        <v>0</v>
      </c>
    </row>
    <row r="7" spans="1:5" ht="16.5" customHeight="1">
      <c r="A7" s="117">
        <v>43851</v>
      </c>
      <c r="B7" s="137" t="s">
        <v>169</v>
      </c>
      <c r="C7" s="137" t="s">
        <v>125</v>
      </c>
      <c r="D7" s="119">
        <v>2000</v>
      </c>
      <c r="E7" s="119">
        <v>0</v>
      </c>
    </row>
    <row r="8" spans="1:5" ht="12">
      <c r="A8" s="118"/>
      <c r="B8" s="137"/>
      <c r="C8" s="137"/>
      <c r="D8" s="119"/>
      <c r="E8" s="116"/>
    </row>
    <row r="9" spans="1:5" ht="16.5" customHeight="1">
      <c r="A9" s="389" t="s">
        <v>259</v>
      </c>
      <c r="B9" s="399"/>
      <c r="C9" s="400"/>
      <c r="D9" s="100">
        <f>SUM(D10:D12)</f>
        <v>3027.5</v>
      </c>
      <c r="E9" s="100">
        <f>SUM(E10:E10)</f>
        <v>0</v>
      </c>
    </row>
    <row r="10" spans="1:5" ht="16.5" customHeight="1">
      <c r="A10" s="117">
        <v>43878</v>
      </c>
      <c r="B10" s="137" t="s">
        <v>206</v>
      </c>
      <c r="C10" s="137" t="s">
        <v>125</v>
      </c>
      <c r="D10" s="119">
        <v>1500</v>
      </c>
      <c r="E10" s="116">
        <v>0</v>
      </c>
    </row>
    <row r="11" spans="1:5" ht="16.5" customHeight="1">
      <c r="A11" s="117">
        <v>44036</v>
      </c>
      <c r="B11" s="137" t="s">
        <v>323</v>
      </c>
      <c r="C11" s="137" t="s">
        <v>187</v>
      </c>
      <c r="D11" s="182">
        <v>1427.5</v>
      </c>
      <c r="E11" s="182">
        <v>0</v>
      </c>
    </row>
    <row r="12" spans="1:5" ht="16.5" customHeight="1">
      <c r="A12" s="200">
        <v>44075</v>
      </c>
      <c r="B12" s="185" t="s">
        <v>341</v>
      </c>
      <c r="C12" s="186" t="s">
        <v>125</v>
      </c>
      <c r="D12" s="182">
        <v>100</v>
      </c>
      <c r="E12" s="182"/>
    </row>
    <row r="13" spans="1:5" ht="16.5" customHeight="1">
      <c r="A13" s="389" t="s">
        <v>260</v>
      </c>
      <c r="B13" s="399"/>
      <c r="C13" s="400"/>
      <c r="D13" s="100">
        <f>SUM(D14:D14)</f>
        <v>0</v>
      </c>
      <c r="E13" s="100">
        <f>SUM(E14:E14)</f>
        <v>0</v>
      </c>
    </row>
    <row r="14" spans="1:5" ht="16.5" customHeight="1">
      <c r="A14" s="101"/>
      <c r="B14" s="102"/>
      <c r="C14" s="102"/>
      <c r="D14" s="103"/>
      <c r="E14" s="103"/>
    </row>
    <row r="15" spans="1:5" ht="16.5" customHeight="1">
      <c r="A15" s="389" t="s">
        <v>261</v>
      </c>
      <c r="B15" s="399"/>
      <c r="C15" s="400"/>
      <c r="D15" s="100">
        <f>SUM(D16:D16)</f>
        <v>0</v>
      </c>
      <c r="E15" s="100">
        <f>SUM(E16:E16)</f>
        <v>0</v>
      </c>
    </row>
    <row r="16" spans="1:5" ht="16.5" customHeight="1">
      <c r="A16" s="104"/>
      <c r="B16" s="102"/>
      <c r="C16" s="102"/>
      <c r="D16" s="103"/>
      <c r="E16" s="103"/>
    </row>
    <row r="17" spans="1:5" ht="16.5" customHeight="1">
      <c r="A17" s="389" t="s">
        <v>262</v>
      </c>
      <c r="B17" s="399"/>
      <c r="C17" s="400"/>
      <c r="D17" s="100">
        <f>SUM(D18:D19)</f>
        <v>1000</v>
      </c>
      <c r="E17" s="100">
        <f>SUM(E18:E18)</f>
        <v>0</v>
      </c>
    </row>
    <row r="18" spans="1:5" ht="16.5" customHeight="1">
      <c r="A18" s="93">
        <v>43945</v>
      </c>
      <c r="B18" s="137" t="s">
        <v>284</v>
      </c>
      <c r="C18" s="137" t="s">
        <v>187</v>
      </c>
      <c r="D18" s="116">
        <v>300</v>
      </c>
      <c r="E18" s="116">
        <v>0</v>
      </c>
    </row>
    <row r="19" spans="1:5" ht="16.5" customHeight="1">
      <c r="A19" s="296">
        <v>44071</v>
      </c>
      <c r="B19" s="185" t="s">
        <v>345</v>
      </c>
      <c r="C19" s="186" t="s">
        <v>187</v>
      </c>
      <c r="D19" s="116">
        <v>700</v>
      </c>
      <c r="E19" s="116"/>
    </row>
    <row r="20" spans="1:5" ht="16.5" customHeight="1">
      <c r="A20" s="389" t="s">
        <v>263</v>
      </c>
      <c r="B20" s="399"/>
      <c r="C20" s="400"/>
      <c r="D20" s="100">
        <f>SUM(D21:D21)</f>
        <v>0</v>
      </c>
      <c r="E20" s="100">
        <f>SUM(E21:E21)</f>
        <v>0</v>
      </c>
    </row>
    <row r="21" spans="1:5" ht="16.5" customHeight="1">
      <c r="A21" s="104"/>
      <c r="B21" s="102"/>
      <c r="C21" s="102"/>
      <c r="D21" s="103"/>
      <c r="E21" s="103"/>
    </row>
    <row r="22" spans="1:5" ht="16.5" customHeight="1">
      <c r="A22" s="389" t="s">
        <v>264</v>
      </c>
      <c r="B22" s="399"/>
      <c r="C22" s="400"/>
      <c r="D22" s="100">
        <f>SUM(D23:D23)</f>
        <v>0</v>
      </c>
      <c r="E22" s="100">
        <f>SUM(E23:E23)</f>
        <v>0</v>
      </c>
    </row>
    <row r="23" spans="1:5" ht="16.5" customHeight="1">
      <c r="A23" s="104"/>
      <c r="B23" s="1"/>
      <c r="C23" s="1"/>
      <c r="D23" s="103"/>
      <c r="E23" s="103"/>
    </row>
    <row r="24" spans="1:5" ht="16.5" customHeight="1">
      <c r="A24" s="389" t="s">
        <v>265</v>
      </c>
      <c r="B24" s="399"/>
      <c r="C24" s="400"/>
      <c r="D24" s="100">
        <f>SUM(D25)</f>
        <v>0</v>
      </c>
      <c r="E24" s="100">
        <f>SUM(E25)</f>
        <v>0</v>
      </c>
    </row>
    <row r="25" spans="1:5" ht="16.5" customHeight="1">
      <c r="A25" s="104"/>
      <c r="B25" s="102"/>
      <c r="C25" s="102"/>
      <c r="D25" s="103">
        <v>0</v>
      </c>
      <c r="E25" s="103">
        <v>0</v>
      </c>
    </row>
    <row r="26" spans="1:5" ht="16.5" customHeight="1">
      <c r="A26" s="380" t="s">
        <v>72</v>
      </c>
      <c r="B26" s="403"/>
      <c r="C26" s="105"/>
      <c r="D26" s="106">
        <f>SUM(D24+D22+D17+D15+D13+D9+D6)</f>
        <v>6027.5</v>
      </c>
      <c r="E26" s="106">
        <f>SUM(E6+E9+E13+E15+E17+E22+E24)</f>
        <v>0</v>
      </c>
    </row>
    <row r="27" spans="1:5" ht="16.5" customHeight="1">
      <c r="A27" s="384" t="s">
        <v>76</v>
      </c>
      <c r="B27" s="385"/>
      <c r="C27" s="107"/>
      <c r="D27" s="382">
        <f>SUM(E26-D26)</f>
        <v>-6027.5</v>
      </c>
      <c r="E27" s="383"/>
    </row>
  </sheetData>
  <sheetProtection/>
  <mergeCells count="12">
    <mergeCell ref="A15:C15"/>
    <mergeCell ref="A22:C22"/>
    <mergeCell ref="A17:C17"/>
    <mergeCell ref="A20:C20"/>
    <mergeCell ref="A24:C24"/>
    <mergeCell ref="A3:E3"/>
    <mergeCell ref="A26:B26"/>
    <mergeCell ref="A27:B27"/>
    <mergeCell ref="D27:E27"/>
    <mergeCell ref="A6:C6"/>
    <mergeCell ref="A9:C9"/>
    <mergeCell ref="A13:C13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9"/>
  <sheetViews>
    <sheetView view="pageBreakPreview" zoomScale="80" zoomScaleSheetLayoutView="80" zoomScalePageLayoutView="0" workbookViewId="0" topLeftCell="A1">
      <selection activeCell="B18" sqref="B18"/>
    </sheetView>
  </sheetViews>
  <sheetFormatPr defaultColWidth="11.421875" defaultRowHeight="12.75"/>
  <cols>
    <col min="1" max="1" width="11.00390625" style="0" customWidth="1"/>
    <col min="2" max="2" width="42.57421875" style="0" customWidth="1"/>
    <col min="3" max="3" width="15.57421875" style="0" bestFit="1" customWidth="1"/>
    <col min="4" max="5" width="10.57421875" style="0" bestFit="1" customWidth="1"/>
    <col min="6" max="6" width="2.00390625" style="0" customWidth="1"/>
  </cols>
  <sheetData>
    <row r="2" ht="7.5" customHeight="1"/>
    <row r="3" spans="1:5" ht="31.5" customHeight="1">
      <c r="A3" s="378" t="s">
        <v>78</v>
      </c>
      <c r="B3" s="379"/>
      <c r="C3" s="379"/>
      <c r="D3" s="379"/>
      <c r="E3" s="37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56</v>
      </c>
      <c r="D5" s="3" t="s">
        <v>3</v>
      </c>
      <c r="E5" s="3" t="s">
        <v>2</v>
      </c>
    </row>
    <row r="6" spans="1:5" ht="16.5" customHeight="1">
      <c r="A6" s="120">
        <v>44036</v>
      </c>
      <c r="B6" s="137" t="s">
        <v>324</v>
      </c>
      <c r="C6" s="137" t="s">
        <v>187</v>
      </c>
      <c r="D6" s="182">
        <v>103.9</v>
      </c>
      <c r="E6" s="182">
        <v>0</v>
      </c>
    </row>
    <row r="7" spans="1:5" ht="16.5" customHeight="1">
      <c r="A7" s="254">
        <v>44042</v>
      </c>
      <c r="B7" s="255" t="s">
        <v>329</v>
      </c>
      <c r="C7" s="255" t="s">
        <v>187</v>
      </c>
      <c r="D7" s="256">
        <v>19</v>
      </c>
      <c r="E7" s="257">
        <v>0</v>
      </c>
    </row>
    <row r="8" spans="1:5" ht="16.5" customHeight="1">
      <c r="A8" s="254">
        <v>44042</v>
      </c>
      <c r="B8" s="255" t="s">
        <v>330</v>
      </c>
      <c r="C8" s="255" t="s">
        <v>187</v>
      </c>
      <c r="D8" s="257">
        <v>80</v>
      </c>
      <c r="E8" s="257">
        <v>0</v>
      </c>
    </row>
    <row r="9" spans="1:5" ht="16.5" customHeight="1">
      <c r="A9" s="254">
        <v>44048</v>
      </c>
      <c r="B9" s="255" t="s">
        <v>328</v>
      </c>
      <c r="C9" s="255" t="s">
        <v>187</v>
      </c>
      <c r="D9" s="257">
        <v>101.5</v>
      </c>
      <c r="E9" s="257">
        <v>0</v>
      </c>
    </row>
    <row r="10" spans="1:5" ht="16.5" customHeight="1">
      <c r="A10" s="120">
        <v>44069</v>
      </c>
      <c r="B10" s="137" t="s">
        <v>340</v>
      </c>
      <c r="C10" s="137" t="s">
        <v>187</v>
      </c>
      <c r="D10" s="119">
        <v>7025.04</v>
      </c>
      <c r="E10" s="116">
        <v>0</v>
      </c>
    </row>
    <row r="11" spans="1:5" ht="16.5" customHeight="1">
      <c r="A11" s="254">
        <v>44088</v>
      </c>
      <c r="B11" s="255" t="s">
        <v>357</v>
      </c>
      <c r="C11" s="255" t="s">
        <v>187</v>
      </c>
      <c r="D11" s="257">
        <v>0</v>
      </c>
      <c r="E11" s="257">
        <v>6890</v>
      </c>
    </row>
    <row r="12" spans="1:5" ht="16.5" customHeight="1">
      <c r="A12" s="254"/>
      <c r="B12" s="255"/>
      <c r="C12" s="255"/>
      <c r="D12" s="257"/>
      <c r="E12" s="257"/>
    </row>
    <row r="13" spans="1:5" ht="16.5" customHeight="1">
      <c r="A13" s="254"/>
      <c r="B13" s="255"/>
      <c r="C13" s="255"/>
      <c r="D13" s="257"/>
      <c r="E13" s="257"/>
    </row>
    <row r="14" spans="1:5" ht="16.5" customHeight="1">
      <c r="A14" s="254"/>
      <c r="B14" s="255"/>
      <c r="C14" s="255"/>
      <c r="D14" s="257"/>
      <c r="E14" s="257"/>
    </row>
    <row r="15" spans="1:5" ht="16.5" customHeight="1">
      <c r="A15" s="254"/>
      <c r="B15" s="255"/>
      <c r="C15" s="255"/>
      <c r="D15" s="257"/>
      <c r="E15" s="257"/>
    </row>
    <row r="16" spans="1:5" ht="16.5" customHeight="1">
      <c r="A16" s="260"/>
      <c r="B16" s="255"/>
      <c r="C16" s="255"/>
      <c r="D16" s="261"/>
      <c r="E16" s="261"/>
    </row>
    <row r="17" spans="1:5" ht="16.5" customHeight="1">
      <c r="A17" s="260"/>
      <c r="B17" s="255"/>
      <c r="C17" s="255"/>
      <c r="D17" s="262"/>
      <c r="E17" s="262"/>
    </row>
    <row r="18" spans="1:5" ht="16.5" customHeight="1">
      <c r="A18" s="254"/>
      <c r="B18" s="255"/>
      <c r="C18" s="255"/>
      <c r="D18" s="257"/>
      <c r="E18" s="257"/>
    </row>
    <row r="19" spans="1:5" ht="16.5" customHeight="1">
      <c r="A19" s="260"/>
      <c r="B19" s="255"/>
      <c r="C19" s="255"/>
      <c r="D19" s="257"/>
      <c r="E19" s="261"/>
    </row>
    <row r="20" spans="1:5" ht="16.5" customHeight="1">
      <c r="A20" s="254"/>
      <c r="B20" s="255"/>
      <c r="C20" s="255"/>
      <c r="D20" s="257"/>
      <c r="E20" s="257"/>
    </row>
    <row r="21" spans="1:5" ht="16.5" customHeight="1">
      <c r="A21" s="254"/>
      <c r="B21" s="255"/>
      <c r="C21" s="255"/>
      <c r="D21" s="256"/>
      <c r="E21" s="257"/>
    </row>
    <row r="22" spans="1:5" ht="16.5" customHeight="1">
      <c r="A22" s="254"/>
      <c r="B22" s="255"/>
      <c r="C22" s="255"/>
      <c r="D22" s="261"/>
      <c r="E22" s="262"/>
    </row>
    <row r="23" spans="1:5" ht="16.5" customHeight="1">
      <c r="A23" s="263"/>
      <c r="B23" s="255"/>
      <c r="C23" s="255"/>
      <c r="D23" s="264"/>
      <c r="E23" s="257"/>
    </row>
    <row r="24" spans="1:5" ht="16.5" customHeight="1">
      <c r="A24" s="263"/>
      <c r="B24" s="255"/>
      <c r="C24" s="255"/>
      <c r="D24" s="264"/>
      <c r="E24" s="257"/>
    </row>
    <row r="25" spans="1:5" ht="16.5" customHeight="1">
      <c r="A25" s="254"/>
      <c r="B25" s="255"/>
      <c r="C25" s="255"/>
      <c r="D25" s="256"/>
      <c r="E25" s="257"/>
    </row>
    <row r="26" spans="1:5" ht="16.5" customHeight="1">
      <c r="A26" s="254"/>
      <c r="B26" s="255"/>
      <c r="C26" s="255"/>
      <c r="D26" s="256"/>
      <c r="E26" s="257"/>
    </row>
    <row r="27" spans="1:5" ht="16.5" customHeight="1">
      <c r="A27" s="254"/>
      <c r="B27" s="255"/>
      <c r="C27" s="258"/>
      <c r="D27" s="256"/>
      <c r="E27" s="257"/>
    </row>
    <row r="28" spans="1:5" ht="16.5" customHeight="1">
      <c r="A28" s="380" t="s">
        <v>72</v>
      </c>
      <c r="B28" s="381"/>
      <c r="C28" s="11"/>
      <c r="D28" s="10">
        <f>SUM(D6:D27)</f>
        <v>7329.44</v>
      </c>
      <c r="E28" s="10">
        <f>SUM(E6:E27)</f>
        <v>6890</v>
      </c>
    </row>
    <row r="29" spans="1:5" ht="16.5" customHeight="1">
      <c r="A29" s="384" t="s">
        <v>77</v>
      </c>
      <c r="B29" s="385"/>
      <c r="C29" s="12"/>
      <c r="D29" s="382">
        <f>SUM(E28-D28)</f>
        <v>-439.4399999999996</v>
      </c>
      <c r="E29" s="383"/>
    </row>
  </sheetData>
  <sheetProtection/>
  <mergeCells count="4">
    <mergeCell ref="A3:E3"/>
    <mergeCell ref="A28:B28"/>
    <mergeCell ref="A29:B29"/>
    <mergeCell ref="D29:E29"/>
  </mergeCells>
  <printOptions/>
  <pageMargins left="0.787401575" right="0.787401575" top="0.984251969" bottom="0.984251969" header="0.4921259845" footer="0.4921259845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3"/>
  <sheetViews>
    <sheetView view="pageBreakPreview" zoomScale="110" zoomScaleSheetLayoutView="110" zoomScalePageLayoutView="0" workbookViewId="0" topLeftCell="A12">
      <selection activeCell="I19" sqref="I19"/>
    </sheetView>
  </sheetViews>
  <sheetFormatPr defaultColWidth="10.57421875" defaultRowHeight="12.75"/>
  <cols>
    <col min="1" max="1" width="10.421875" style="110" bestFit="1" customWidth="1"/>
    <col min="2" max="2" width="47.57421875" style="110" customWidth="1"/>
    <col min="3" max="3" width="18.57421875" style="110" bestFit="1" customWidth="1"/>
    <col min="4" max="5" width="10.57421875" style="111" bestFit="1" customWidth="1"/>
    <col min="6" max="6" width="17.57421875" style="111" bestFit="1" customWidth="1"/>
    <col min="7" max="7" width="4.57421875" style="110" customWidth="1"/>
    <col min="8" max="16384" width="10.57421875" style="110" customWidth="1"/>
  </cols>
  <sheetData>
    <row r="1" ht="8.25" customHeight="1"/>
    <row r="2" spans="1:6" ht="32.25" customHeight="1">
      <c r="A2" s="406" t="s">
        <v>159</v>
      </c>
      <c r="B2" s="407"/>
      <c r="C2" s="407"/>
      <c r="D2" s="407"/>
      <c r="E2" s="407"/>
      <c r="F2" s="407"/>
    </row>
    <row r="3" spans="2:3" ht="13.5" thickBot="1">
      <c r="B3" s="112"/>
      <c r="C3" s="112"/>
    </row>
    <row r="4" spans="1:6" s="115" customFormat="1" ht="18" customHeight="1" thickBot="1">
      <c r="A4" s="113" t="s">
        <v>4</v>
      </c>
      <c r="B4" s="113" t="s">
        <v>5</v>
      </c>
      <c r="C4" s="113" t="s">
        <v>63</v>
      </c>
      <c r="D4" s="114" t="s">
        <v>6</v>
      </c>
      <c r="E4" s="114" t="s">
        <v>7</v>
      </c>
      <c r="F4" s="114" t="s">
        <v>8</v>
      </c>
    </row>
    <row r="5" spans="1:6" ht="12">
      <c r="A5" s="408" t="s">
        <v>142</v>
      </c>
      <c r="B5" s="409"/>
      <c r="C5" s="409"/>
      <c r="D5" s="409"/>
      <c r="E5" s="410"/>
      <c r="F5" s="116">
        <v>0</v>
      </c>
    </row>
    <row r="6" spans="1:6" ht="12">
      <c r="A6" s="205">
        <v>43383</v>
      </c>
      <c r="B6" s="206" t="s">
        <v>162</v>
      </c>
      <c r="C6" s="206" t="s">
        <v>125</v>
      </c>
      <c r="D6" s="207">
        <v>0</v>
      </c>
      <c r="E6" s="207">
        <v>6890</v>
      </c>
      <c r="F6" s="184">
        <f>SUM(F5+E6-D6)</f>
        <v>6890</v>
      </c>
    </row>
    <row r="7" spans="1:6" ht="12">
      <c r="A7" s="265">
        <v>43410</v>
      </c>
      <c r="B7" s="183" t="s">
        <v>140</v>
      </c>
      <c r="C7" s="183" t="s">
        <v>125</v>
      </c>
      <c r="D7" s="207">
        <v>2594.86</v>
      </c>
      <c r="E7" s="266">
        <v>0</v>
      </c>
      <c r="F7" s="184">
        <f aca="true" t="shared" si="0" ref="F7:F53">SUM(F6+E7-D7)</f>
        <v>4295.139999999999</v>
      </c>
    </row>
    <row r="8" spans="1:6" ht="12">
      <c r="A8" s="265">
        <v>43420</v>
      </c>
      <c r="B8" s="183" t="s">
        <v>141</v>
      </c>
      <c r="C8" s="183" t="s">
        <v>125</v>
      </c>
      <c r="D8" s="266">
        <v>49</v>
      </c>
      <c r="E8" s="266">
        <v>0</v>
      </c>
      <c r="F8" s="184">
        <f t="shared" si="0"/>
        <v>4246.139999999999</v>
      </c>
    </row>
    <row r="9" spans="1:10" ht="12">
      <c r="A9" s="265">
        <v>43542</v>
      </c>
      <c r="B9" s="183" t="s">
        <v>143</v>
      </c>
      <c r="C9" s="183" t="s">
        <v>125</v>
      </c>
      <c r="D9" s="207">
        <v>117</v>
      </c>
      <c r="E9" s="266">
        <v>0</v>
      </c>
      <c r="F9" s="184">
        <f t="shared" si="0"/>
        <v>4129.139999999999</v>
      </c>
      <c r="H9" s="270"/>
      <c r="I9" s="411" t="s">
        <v>160</v>
      </c>
      <c r="J9" s="411"/>
    </row>
    <row r="10" spans="1:10" ht="12">
      <c r="A10" s="265">
        <v>43566</v>
      </c>
      <c r="B10" s="183" t="s">
        <v>144</v>
      </c>
      <c r="C10" s="183" t="s">
        <v>125</v>
      </c>
      <c r="D10" s="266">
        <v>102.9</v>
      </c>
      <c r="E10" s="266">
        <v>0</v>
      </c>
      <c r="F10" s="184">
        <f t="shared" si="0"/>
        <v>4026.2399999999993</v>
      </c>
      <c r="H10" s="271"/>
      <c r="I10" s="411" t="s">
        <v>161</v>
      </c>
      <c r="J10" s="411"/>
    </row>
    <row r="11" spans="1:10" ht="12">
      <c r="A11" s="265">
        <v>43567</v>
      </c>
      <c r="B11" s="183" t="s">
        <v>145</v>
      </c>
      <c r="C11" s="183" t="s">
        <v>125</v>
      </c>
      <c r="D11" s="266">
        <v>117.05</v>
      </c>
      <c r="E11" s="266">
        <v>0</v>
      </c>
      <c r="F11" s="184">
        <f t="shared" si="0"/>
        <v>3909.189999999999</v>
      </c>
      <c r="H11" s="305"/>
      <c r="I11" s="411" t="s">
        <v>359</v>
      </c>
      <c r="J11" s="412"/>
    </row>
    <row r="12" spans="1:6" ht="12">
      <c r="A12" s="205">
        <v>43572</v>
      </c>
      <c r="B12" s="206" t="s">
        <v>146</v>
      </c>
      <c r="C12" s="206" t="s">
        <v>125</v>
      </c>
      <c r="D12" s="207">
        <v>6343.2</v>
      </c>
      <c r="E12" s="207">
        <v>0</v>
      </c>
      <c r="F12" s="184">
        <f t="shared" si="0"/>
        <v>-2434.0100000000007</v>
      </c>
    </row>
    <row r="13" spans="1:6" ht="12">
      <c r="A13" s="265">
        <v>43584</v>
      </c>
      <c r="B13" s="183" t="s">
        <v>147</v>
      </c>
      <c r="C13" s="183" t="s">
        <v>125</v>
      </c>
      <c r="D13" s="266">
        <v>66.65</v>
      </c>
      <c r="E13" s="266">
        <v>0</v>
      </c>
      <c r="F13" s="184">
        <f t="shared" si="0"/>
        <v>-2500.6600000000008</v>
      </c>
    </row>
    <row r="14" spans="1:6" ht="12">
      <c r="A14" s="265">
        <v>43584</v>
      </c>
      <c r="B14" s="183" t="s">
        <v>144</v>
      </c>
      <c r="C14" s="183" t="s">
        <v>125</v>
      </c>
      <c r="D14" s="266">
        <v>81.7</v>
      </c>
      <c r="E14" s="266">
        <v>0</v>
      </c>
      <c r="F14" s="184">
        <f t="shared" si="0"/>
        <v>-2582.3600000000006</v>
      </c>
    </row>
    <row r="15" spans="1:6" ht="12">
      <c r="A15" s="265">
        <v>43598</v>
      </c>
      <c r="B15" s="183" t="s">
        <v>148</v>
      </c>
      <c r="C15" s="183" t="s">
        <v>125</v>
      </c>
      <c r="D15" s="266">
        <v>41.4</v>
      </c>
      <c r="E15" s="266">
        <v>0</v>
      </c>
      <c r="F15" s="184">
        <f t="shared" si="0"/>
        <v>-2623.7600000000007</v>
      </c>
    </row>
    <row r="16" spans="1:6" ht="12">
      <c r="A16" s="265">
        <v>43598</v>
      </c>
      <c r="B16" s="183" t="s">
        <v>149</v>
      </c>
      <c r="C16" s="183" t="s">
        <v>125</v>
      </c>
      <c r="D16" s="266">
        <v>25</v>
      </c>
      <c r="E16" s="266">
        <v>0</v>
      </c>
      <c r="F16" s="184">
        <f t="shared" si="0"/>
        <v>-2648.7600000000007</v>
      </c>
    </row>
    <row r="17" spans="1:6" ht="12">
      <c r="A17" s="265">
        <v>43598</v>
      </c>
      <c r="B17" s="183" t="s">
        <v>150</v>
      </c>
      <c r="C17" s="183" t="s">
        <v>125</v>
      </c>
      <c r="D17" s="266">
        <v>94.5</v>
      </c>
      <c r="E17" s="266">
        <v>0</v>
      </c>
      <c r="F17" s="184">
        <f t="shared" si="0"/>
        <v>-2743.2600000000007</v>
      </c>
    </row>
    <row r="18" spans="1:6" ht="12">
      <c r="A18" s="265">
        <v>43598</v>
      </c>
      <c r="B18" s="183" t="s">
        <v>150</v>
      </c>
      <c r="C18" s="183" t="s">
        <v>125</v>
      </c>
      <c r="D18" s="207">
        <v>74</v>
      </c>
      <c r="E18" s="207">
        <v>0</v>
      </c>
      <c r="F18" s="184">
        <f t="shared" si="0"/>
        <v>-2817.2600000000007</v>
      </c>
    </row>
    <row r="19" spans="1:6" ht="12">
      <c r="A19" s="265">
        <v>43598</v>
      </c>
      <c r="B19" s="183" t="s">
        <v>150</v>
      </c>
      <c r="C19" s="183" t="s">
        <v>125</v>
      </c>
      <c r="D19" s="266">
        <v>31.5</v>
      </c>
      <c r="E19" s="266">
        <v>0</v>
      </c>
      <c r="F19" s="184">
        <f t="shared" si="0"/>
        <v>-2848.7600000000007</v>
      </c>
    </row>
    <row r="20" spans="1:6" ht="12">
      <c r="A20" s="265">
        <v>43612</v>
      </c>
      <c r="B20" s="183" t="s">
        <v>151</v>
      </c>
      <c r="C20" s="183" t="s">
        <v>125</v>
      </c>
      <c r="D20" s="266">
        <v>70.5</v>
      </c>
      <c r="E20" s="266">
        <v>0</v>
      </c>
      <c r="F20" s="184">
        <f t="shared" si="0"/>
        <v>-2919.2600000000007</v>
      </c>
    </row>
    <row r="21" spans="1:6" ht="12">
      <c r="A21" s="265">
        <v>43670</v>
      </c>
      <c r="B21" s="183" t="s">
        <v>163</v>
      </c>
      <c r="C21" s="183" t="s">
        <v>125</v>
      </c>
      <c r="D21" s="266">
        <v>0</v>
      </c>
      <c r="E21" s="207">
        <v>2919.26</v>
      </c>
      <c r="F21" s="184">
        <f t="shared" si="0"/>
        <v>-4.547473508864641E-13</v>
      </c>
    </row>
    <row r="22" spans="1:6" ht="8.25" customHeight="1">
      <c r="A22" s="272"/>
      <c r="B22" s="255"/>
      <c r="C22" s="255"/>
      <c r="D22" s="273"/>
      <c r="E22" s="259"/>
      <c r="F22" s="257"/>
    </row>
    <row r="23" spans="1:6" ht="12">
      <c r="A23" s="267">
        <v>43670</v>
      </c>
      <c r="B23" s="208" t="s">
        <v>164</v>
      </c>
      <c r="C23" s="208" t="s">
        <v>125</v>
      </c>
      <c r="D23" s="268">
        <v>0</v>
      </c>
      <c r="E23" s="268">
        <v>6890</v>
      </c>
      <c r="F23" s="209">
        <f>SUM(F21+E23-D23)</f>
        <v>6890</v>
      </c>
    </row>
    <row r="24" spans="1:6" ht="12">
      <c r="A24" s="267">
        <v>43710</v>
      </c>
      <c r="B24" s="208" t="s">
        <v>152</v>
      </c>
      <c r="C24" s="208" t="s">
        <v>125</v>
      </c>
      <c r="D24" s="269">
        <v>42.7</v>
      </c>
      <c r="E24" s="268">
        <v>0</v>
      </c>
      <c r="F24" s="209">
        <f t="shared" si="0"/>
        <v>6847.3</v>
      </c>
    </row>
    <row r="25" spans="1:6" ht="12">
      <c r="A25" s="267">
        <v>43710</v>
      </c>
      <c r="B25" s="208" t="s">
        <v>153</v>
      </c>
      <c r="C25" s="208" t="s">
        <v>125</v>
      </c>
      <c r="D25" s="269">
        <v>10.5</v>
      </c>
      <c r="E25" s="268">
        <v>0</v>
      </c>
      <c r="F25" s="209">
        <f t="shared" si="0"/>
        <v>6836.8</v>
      </c>
    </row>
    <row r="26" spans="1:6" ht="12">
      <c r="A26" s="267">
        <v>43725</v>
      </c>
      <c r="B26" s="208" t="s">
        <v>154</v>
      </c>
      <c r="C26" s="208" t="s">
        <v>125</v>
      </c>
      <c r="D26" s="269">
        <v>55.45</v>
      </c>
      <c r="E26" s="268">
        <v>0</v>
      </c>
      <c r="F26" s="209">
        <f t="shared" si="0"/>
        <v>6781.35</v>
      </c>
    </row>
    <row r="27" spans="1:6" ht="12">
      <c r="A27" s="267">
        <v>43725</v>
      </c>
      <c r="B27" s="208" t="s">
        <v>155</v>
      </c>
      <c r="C27" s="208" t="s">
        <v>125</v>
      </c>
      <c r="D27" s="269">
        <v>132</v>
      </c>
      <c r="E27" s="268">
        <v>0</v>
      </c>
      <c r="F27" s="209">
        <f t="shared" si="0"/>
        <v>6649.35</v>
      </c>
    </row>
    <row r="28" spans="1:6" ht="12">
      <c r="A28" s="267">
        <v>43752</v>
      </c>
      <c r="B28" s="208" t="s">
        <v>156</v>
      </c>
      <c r="C28" s="208" t="s">
        <v>125</v>
      </c>
      <c r="D28" s="269">
        <v>123.7</v>
      </c>
      <c r="E28" s="268">
        <v>0</v>
      </c>
      <c r="F28" s="209">
        <f t="shared" si="0"/>
        <v>6525.650000000001</v>
      </c>
    </row>
    <row r="29" spans="1:6" ht="12">
      <c r="A29" s="267">
        <v>43774</v>
      </c>
      <c r="B29" s="208" t="s">
        <v>157</v>
      </c>
      <c r="C29" s="208" t="s">
        <v>125</v>
      </c>
      <c r="D29" s="269">
        <v>80.5</v>
      </c>
      <c r="E29" s="268">
        <v>0</v>
      </c>
      <c r="F29" s="209">
        <f t="shared" si="0"/>
        <v>6445.150000000001</v>
      </c>
    </row>
    <row r="30" spans="1:6" ht="12">
      <c r="A30" s="267">
        <v>43796</v>
      </c>
      <c r="B30" s="208" t="s">
        <v>158</v>
      </c>
      <c r="C30" s="212" t="s">
        <v>125</v>
      </c>
      <c r="D30" s="269">
        <v>49</v>
      </c>
      <c r="E30" s="268">
        <v>0</v>
      </c>
      <c r="F30" s="209">
        <f t="shared" si="0"/>
        <v>6396.150000000001</v>
      </c>
    </row>
    <row r="31" spans="1:6" ht="12">
      <c r="A31" s="210">
        <v>44036</v>
      </c>
      <c r="B31" s="208" t="s">
        <v>324</v>
      </c>
      <c r="C31" s="208" t="s">
        <v>187</v>
      </c>
      <c r="D31" s="211">
        <v>103.9</v>
      </c>
      <c r="E31" s="211">
        <v>0</v>
      </c>
      <c r="F31" s="209">
        <f t="shared" si="0"/>
        <v>6292.250000000001</v>
      </c>
    </row>
    <row r="32" spans="1:6" ht="12">
      <c r="A32" s="210">
        <v>44042</v>
      </c>
      <c r="B32" s="208" t="s">
        <v>329</v>
      </c>
      <c r="C32" s="208" t="s">
        <v>187</v>
      </c>
      <c r="D32" s="211">
        <v>19</v>
      </c>
      <c r="E32" s="209">
        <v>0</v>
      </c>
      <c r="F32" s="209">
        <f t="shared" si="0"/>
        <v>6273.250000000001</v>
      </c>
    </row>
    <row r="33" spans="1:6" ht="12">
      <c r="A33" s="210">
        <v>44042</v>
      </c>
      <c r="B33" s="208" t="s">
        <v>330</v>
      </c>
      <c r="C33" s="208" t="s">
        <v>187</v>
      </c>
      <c r="D33" s="209">
        <v>80</v>
      </c>
      <c r="E33" s="209">
        <v>0</v>
      </c>
      <c r="F33" s="209">
        <f t="shared" si="0"/>
        <v>6193.250000000001</v>
      </c>
    </row>
    <row r="34" spans="1:6" ht="12">
      <c r="A34" s="210">
        <v>44048</v>
      </c>
      <c r="B34" s="208" t="s">
        <v>328</v>
      </c>
      <c r="C34" s="208" t="s">
        <v>187</v>
      </c>
      <c r="D34" s="209">
        <v>101.5</v>
      </c>
      <c r="E34" s="209">
        <v>0</v>
      </c>
      <c r="F34" s="209">
        <f t="shared" si="0"/>
        <v>6091.750000000001</v>
      </c>
    </row>
    <row r="35" spans="1:6" ht="12">
      <c r="A35" s="210">
        <v>44069</v>
      </c>
      <c r="B35" s="208" t="s">
        <v>348</v>
      </c>
      <c r="C35" s="208" t="s">
        <v>187</v>
      </c>
      <c r="D35" s="211">
        <v>7025.04</v>
      </c>
      <c r="E35" s="209">
        <v>0</v>
      </c>
      <c r="F35" s="209">
        <f t="shared" si="0"/>
        <v>-933.289999999999</v>
      </c>
    </row>
    <row r="36" spans="1:6" ht="12">
      <c r="A36" s="210"/>
      <c r="B36" s="208"/>
      <c r="C36" s="208"/>
      <c r="D36" s="211"/>
      <c r="E36" s="211"/>
      <c r="F36" s="209">
        <f t="shared" si="0"/>
        <v>-933.289999999999</v>
      </c>
    </row>
    <row r="37" spans="1:6" ht="12">
      <c r="A37" s="210"/>
      <c r="B37" s="208"/>
      <c r="C37" s="208"/>
      <c r="D37" s="209"/>
      <c r="E37" s="209"/>
      <c r="F37" s="209">
        <f t="shared" si="0"/>
        <v>-933.289999999999</v>
      </c>
    </row>
    <row r="38" spans="1:6" ht="12">
      <c r="A38" s="210"/>
      <c r="B38" s="208"/>
      <c r="C38" s="208"/>
      <c r="D38" s="209"/>
      <c r="E38" s="209"/>
      <c r="F38" s="209">
        <f t="shared" si="0"/>
        <v>-933.289999999999</v>
      </c>
    </row>
    <row r="39" spans="1:6" ht="12">
      <c r="A39" s="210"/>
      <c r="B39" s="208"/>
      <c r="C39" s="208"/>
      <c r="D39" s="209"/>
      <c r="E39" s="209"/>
      <c r="F39" s="209">
        <f t="shared" si="0"/>
        <v>-933.289999999999</v>
      </c>
    </row>
    <row r="40" spans="1:6" ht="9.75" customHeight="1">
      <c r="A40" s="117"/>
      <c r="B40" s="137"/>
      <c r="C40" s="137"/>
      <c r="D40" s="119"/>
      <c r="E40" s="90"/>
      <c r="F40" s="257"/>
    </row>
    <row r="41" spans="1:6" ht="12">
      <c r="A41" s="300">
        <v>44088</v>
      </c>
      <c r="B41" s="301" t="s">
        <v>358</v>
      </c>
      <c r="C41" s="301" t="s">
        <v>125</v>
      </c>
      <c r="D41" s="302">
        <v>0</v>
      </c>
      <c r="E41" s="303">
        <v>6890</v>
      </c>
      <c r="F41" s="304">
        <f t="shared" si="0"/>
        <v>6890</v>
      </c>
    </row>
    <row r="42" spans="1:6" ht="12">
      <c r="A42" s="306"/>
      <c r="B42" s="301"/>
      <c r="C42" s="301"/>
      <c r="D42" s="307"/>
      <c r="E42" s="303"/>
      <c r="F42" s="304">
        <f t="shared" si="0"/>
        <v>6890</v>
      </c>
    </row>
    <row r="43" spans="1:6" ht="12">
      <c r="A43" s="308"/>
      <c r="B43" s="301"/>
      <c r="C43" s="301"/>
      <c r="D43" s="307"/>
      <c r="E43" s="304"/>
      <c r="F43" s="304">
        <f t="shared" si="0"/>
        <v>6890</v>
      </c>
    </row>
    <row r="44" spans="1:6" ht="12">
      <c r="A44" s="309"/>
      <c r="B44" s="301"/>
      <c r="C44" s="301"/>
      <c r="D44" s="302"/>
      <c r="E44" s="302"/>
      <c r="F44" s="304">
        <f t="shared" si="0"/>
        <v>6890</v>
      </c>
    </row>
    <row r="45" spans="1:6" ht="12">
      <c r="A45" s="300"/>
      <c r="B45" s="301"/>
      <c r="C45" s="301"/>
      <c r="D45" s="302"/>
      <c r="E45" s="302"/>
      <c r="F45" s="304">
        <f t="shared" si="0"/>
        <v>6890</v>
      </c>
    </row>
    <row r="46" spans="1:6" ht="12">
      <c r="A46" s="300"/>
      <c r="B46" s="301"/>
      <c r="C46" s="301"/>
      <c r="D46" s="302"/>
      <c r="E46" s="302"/>
      <c r="F46" s="304">
        <f t="shared" si="0"/>
        <v>6890</v>
      </c>
    </row>
    <row r="47" spans="1:6" ht="12">
      <c r="A47" s="300"/>
      <c r="B47" s="301"/>
      <c r="C47" s="301"/>
      <c r="D47" s="302"/>
      <c r="E47" s="302"/>
      <c r="F47" s="304">
        <f t="shared" si="0"/>
        <v>6890</v>
      </c>
    </row>
    <row r="48" spans="1:6" ht="12">
      <c r="A48" s="300"/>
      <c r="B48" s="301"/>
      <c r="C48" s="301"/>
      <c r="D48" s="302"/>
      <c r="E48" s="302"/>
      <c r="F48" s="304">
        <f t="shared" si="0"/>
        <v>6890</v>
      </c>
    </row>
    <row r="49" spans="1:6" ht="12">
      <c r="A49" s="308"/>
      <c r="B49" s="301"/>
      <c r="C49" s="301"/>
      <c r="D49" s="307"/>
      <c r="E49" s="304"/>
      <c r="F49" s="304">
        <f t="shared" si="0"/>
        <v>6890</v>
      </c>
    </row>
    <row r="50" spans="1:6" ht="12">
      <c r="A50" s="308"/>
      <c r="B50" s="301"/>
      <c r="C50" s="301"/>
      <c r="D50" s="307"/>
      <c r="E50" s="304"/>
      <c r="F50" s="304">
        <f t="shared" si="0"/>
        <v>6890</v>
      </c>
    </row>
    <row r="51" spans="1:6" ht="12">
      <c r="A51" s="308"/>
      <c r="B51" s="301"/>
      <c r="C51" s="301"/>
      <c r="D51" s="307"/>
      <c r="E51" s="304"/>
      <c r="F51" s="304">
        <f t="shared" si="0"/>
        <v>6890</v>
      </c>
    </row>
    <row r="52" spans="1:6" ht="12">
      <c r="A52" s="308"/>
      <c r="B52" s="301"/>
      <c r="C52" s="301"/>
      <c r="D52" s="307"/>
      <c r="E52" s="307"/>
      <c r="F52" s="304">
        <f t="shared" si="0"/>
        <v>6890</v>
      </c>
    </row>
    <row r="53" spans="1:6" ht="12">
      <c r="A53" s="300"/>
      <c r="B53" s="301"/>
      <c r="C53" s="301"/>
      <c r="D53" s="302"/>
      <c r="E53" s="302"/>
      <c r="F53" s="304">
        <f t="shared" si="0"/>
        <v>6890</v>
      </c>
    </row>
  </sheetData>
  <sheetProtection/>
  <mergeCells count="5">
    <mergeCell ref="A2:F2"/>
    <mergeCell ref="A5:E5"/>
    <mergeCell ref="I9:J9"/>
    <mergeCell ref="I10:J10"/>
    <mergeCell ref="I11:J11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53"/>
  <sheetViews>
    <sheetView view="pageBreakPreview" zoomScaleSheetLayoutView="100" zoomScalePageLayoutView="0" workbookViewId="0" topLeftCell="A48">
      <selection activeCell="B79" sqref="B79:D80"/>
    </sheetView>
  </sheetViews>
  <sheetFormatPr defaultColWidth="10.57421875" defaultRowHeight="12.75"/>
  <cols>
    <col min="1" max="1" width="10.421875" style="79" customWidth="1"/>
    <col min="2" max="2" width="50.7109375" style="79" customWidth="1"/>
    <col min="3" max="3" width="15.57421875" style="79" bestFit="1" customWidth="1"/>
    <col min="4" max="5" width="10.57421875" style="79" bestFit="1" customWidth="1"/>
    <col min="6" max="16384" width="10.57421875" style="79" customWidth="1"/>
  </cols>
  <sheetData>
    <row r="2" ht="7.5" customHeight="1"/>
    <row r="3" spans="1:5" ht="31.5" customHeight="1">
      <c r="A3" s="415" t="s">
        <v>59</v>
      </c>
      <c r="B3" s="416"/>
      <c r="C3" s="416"/>
      <c r="D3" s="416"/>
      <c r="E3" s="416"/>
    </row>
    <row r="4" ht="12.75" thickBot="1"/>
    <row r="5" spans="1:5" ht="16.5" customHeight="1" thickBot="1">
      <c r="A5" s="80" t="s">
        <v>0</v>
      </c>
      <c r="B5" s="80" t="s">
        <v>1</v>
      </c>
      <c r="C5" s="81" t="s">
        <v>56</v>
      </c>
      <c r="D5" s="82" t="s">
        <v>3</v>
      </c>
      <c r="E5" s="83" t="s">
        <v>2</v>
      </c>
    </row>
    <row r="6" spans="1:5" ht="16.5" customHeight="1">
      <c r="A6" s="386" t="s">
        <v>223</v>
      </c>
      <c r="B6" s="419"/>
      <c r="C6" s="419"/>
      <c r="D6" s="84">
        <f>SUM(D7:D12)</f>
        <v>65</v>
      </c>
      <c r="E6" s="84">
        <f>SUM(E7:E12)</f>
        <v>65</v>
      </c>
    </row>
    <row r="7" spans="1:5" ht="16.5" customHeight="1">
      <c r="A7" s="117">
        <v>43872</v>
      </c>
      <c r="B7" s="137" t="s">
        <v>196</v>
      </c>
      <c r="C7" s="137" t="s">
        <v>187</v>
      </c>
      <c r="D7" s="116">
        <v>65</v>
      </c>
      <c r="E7" s="116">
        <v>0</v>
      </c>
    </row>
    <row r="8" spans="1:5" ht="16.5" customHeight="1">
      <c r="A8" s="117">
        <v>43910</v>
      </c>
      <c r="B8" s="137" t="s">
        <v>290</v>
      </c>
      <c r="C8" s="137" t="s">
        <v>166</v>
      </c>
      <c r="D8" s="116">
        <v>0</v>
      </c>
      <c r="E8" s="116">
        <v>65</v>
      </c>
    </row>
    <row r="9" spans="1:5" ht="16.5" customHeight="1">
      <c r="A9" s="120"/>
      <c r="B9" s="138"/>
      <c r="C9" s="137"/>
      <c r="D9" s="116"/>
      <c r="E9" s="116"/>
    </row>
    <row r="10" spans="1:5" ht="16.5" customHeight="1">
      <c r="A10" s="120"/>
      <c r="B10" s="138"/>
      <c r="C10" s="138"/>
      <c r="D10" s="119"/>
      <c r="E10" s="116"/>
    </row>
    <row r="11" spans="1:5" ht="16.5" customHeight="1">
      <c r="A11" s="88"/>
      <c r="B11" s="1"/>
      <c r="C11" s="1"/>
      <c r="D11" s="87"/>
      <c r="E11" s="87"/>
    </row>
    <row r="12" spans="1:5" ht="16.5" customHeight="1">
      <c r="A12" s="88"/>
      <c r="B12" s="137"/>
      <c r="C12" s="137"/>
      <c r="D12" s="87"/>
      <c r="E12" s="87"/>
    </row>
    <row r="13" spans="1:5" ht="16.5" customHeight="1">
      <c r="A13" s="389" t="s">
        <v>224</v>
      </c>
      <c r="B13" s="417"/>
      <c r="C13" s="418"/>
      <c r="D13" s="89">
        <f>SUM(D14:D16)</f>
        <v>57.97</v>
      </c>
      <c r="E13" s="89">
        <f>SUM(E14:E16)</f>
        <v>0</v>
      </c>
    </row>
    <row r="14" spans="1:5" ht="16.5" customHeight="1">
      <c r="A14" s="117">
        <v>43862</v>
      </c>
      <c r="B14" s="137" t="s">
        <v>190</v>
      </c>
      <c r="C14" s="137" t="s">
        <v>174</v>
      </c>
      <c r="D14" s="116">
        <v>57.97</v>
      </c>
      <c r="E14" s="116"/>
    </row>
    <row r="15" spans="1:5" ht="16.5" customHeight="1">
      <c r="A15" s="85"/>
      <c r="B15" s="86"/>
      <c r="C15" s="86"/>
      <c r="D15" s="87"/>
      <c r="E15" s="87"/>
    </row>
    <row r="16" spans="1:5" ht="16.5" customHeight="1">
      <c r="A16" s="85"/>
      <c r="B16" s="86"/>
      <c r="C16" s="86"/>
      <c r="D16" s="87"/>
      <c r="E16" s="87"/>
    </row>
    <row r="17" spans="1:5" ht="16.5" customHeight="1">
      <c r="A17" s="294" t="s">
        <v>225</v>
      </c>
      <c r="B17" s="91"/>
      <c r="C17" s="91"/>
      <c r="D17" s="89">
        <f>SUM(D18:D21)</f>
        <v>320.81</v>
      </c>
      <c r="E17" s="89">
        <f>SUM(E18:E21)</f>
        <v>0</v>
      </c>
    </row>
    <row r="18" spans="1:5" ht="16.5" customHeight="1">
      <c r="A18" s="117">
        <v>43874</v>
      </c>
      <c r="B18" s="137" t="s">
        <v>295</v>
      </c>
      <c r="C18" s="137" t="s">
        <v>125</v>
      </c>
      <c r="D18" s="116">
        <v>11.82</v>
      </c>
      <c r="E18" s="116"/>
    </row>
    <row r="19" spans="1:5" ht="16.5" customHeight="1">
      <c r="A19" s="120">
        <v>43964</v>
      </c>
      <c r="B19" s="137" t="s">
        <v>296</v>
      </c>
      <c r="C19" s="137" t="s">
        <v>174</v>
      </c>
      <c r="D19" s="116">
        <v>308.99</v>
      </c>
      <c r="E19" s="116"/>
    </row>
    <row r="20" spans="1:5" ht="16.5" customHeight="1">
      <c r="A20" s="85"/>
      <c r="B20" s="86"/>
      <c r="C20" s="86"/>
      <c r="D20" s="87"/>
      <c r="E20" s="87"/>
    </row>
    <row r="21" spans="1:5" ht="16.5" customHeight="1">
      <c r="A21" s="85"/>
      <c r="B21" s="86"/>
      <c r="C21" s="86"/>
      <c r="D21" s="87"/>
      <c r="E21" s="87"/>
    </row>
    <row r="22" spans="1:5" ht="16.5" customHeight="1">
      <c r="A22" s="389" t="s">
        <v>226</v>
      </c>
      <c r="B22" s="417"/>
      <c r="C22" s="418"/>
      <c r="D22" s="89">
        <f>SUM(D23:D24)</f>
        <v>0</v>
      </c>
      <c r="E22" s="89">
        <f>SUM(E23:E24)</f>
        <v>0</v>
      </c>
    </row>
    <row r="23" spans="1:5" ht="16.5" customHeight="1">
      <c r="A23" s="88"/>
      <c r="B23" s="86"/>
      <c r="C23" s="86"/>
      <c r="D23" s="87"/>
      <c r="E23" s="87"/>
    </row>
    <row r="24" spans="1:5" ht="16.5" customHeight="1">
      <c r="A24" s="85"/>
      <c r="B24" s="1"/>
      <c r="C24" s="86"/>
      <c r="D24" s="87"/>
      <c r="E24" s="87"/>
    </row>
    <row r="25" spans="1:5" ht="16.5" customHeight="1">
      <c r="A25" s="389" t="s">
        <v>227</v>
      </c>
      <c r="B25" s="417"/>
      <c r="C25" s="418"/>
      <c r="D25" s="89">
        <f>SUM(D26:D33)</f>
        <v>0</v>
      </c>
      <c r="E25" s="89">
        <f>SUM(E26:E33)</f>
        <v>0</v>
      </c>
    </row>
    <row r="26" spans="1:5" ht="16.5" customHeight="1">
      <c r="A26" s="117"/>
      <c r="B26" s="137"/>
      <c r="C26" s="137"/>
      <c r="D26" s="116"/>
      <c r="E26" s="116"/>
    </row>
    <row r="27" spans="1:5" ht="16.5" customHeight="1">
      <c r="A27" s="117"/>
      <c r="B27" s="137"/>
      <c r="C27" s="137"/>
      <c r="D27" s="116"/>
      <c r="E27" s="116"/>
    </row>
    <row r="28" spans="1:5" ht="16.5" customHeight="1">
      <c r="A28" s="85"/>
      <c r="B28" s="137"/>
      <c r="C28" s="137"/>
      <c r="D28" s="87"/>
      <c r="E28" s="87"/>
    </row>
    <row r="29" spans="1:5" ht="16.5" customHeight="1">
      <c r="A29" s="117"/>
      <c r="B29" s="137"/>
      <c r="C29" s="137"/>
      <c r="D29" s="119"/>
      <c r="E29" s="119"/>
    </row>
    <row r="30" spans="1:5" ht="16.5" customHeight="1">
      <c r="A30" s="130"/>
      <c r="B30" s="137"/>
      <c r="C30" s="137"/>
      <c r="D30" s="129"/>
      <c r="E30" s="129"/>
    </row>
    <row r="31" spans="1:5" ht="16.5" customHeight="1">
      <c r="A31" s="120"/>
      <c r="B31" s="137"/>
      <c r="C31" s="137"/>
      <c r="D31" s="119"/>
      <c r="E31" s="116"/>
    </row>
    <row r="32" spans="1:5" ht="16.5" customHeight="1">
      <c r="A32" s="93"/>
      <c r="B32" s="86"/>
      <c r="C32" s="86"/>
      <c r="D32" s="87"/>
      <c r="E32" s="87"/>
    </row>
    <row r="33" spans="1:5" ht="16.5" customHeight="1">
      <c r="A33" s="92"/>
      <c r="B33" s="86"/>
      <c r="C33" s="86"/>
      <c r="D33" s="87"/>
      <c r="E33" s="87"/>
    </row>
    <row r="34" spans="1:5" ht="16.5" customHeight="1">
      <c r="A34" s="389" t="s">
        <v>228</v>
      </c>
      <c r="B34" s="417"/>
      <c r="C34" s="418"/>
      <c r="D34" s="89">
        <f>SUM(D35:D36)</f>
        <v>1121.71</v>
      </c>
      <c r="E34" s="89">
        <f>SUM(E35:E36)</f>
        <v>0</v>
      </c>
    </row>
    <row r="35" spans="1:5" ht="16.5" customHeight="1">
      <c r="A35" s="142">
        <v>43850</v>
      </c>
      <c r="B35" s="137" t="s">
        <v>175</v>
      </c>
      <c r="C35" s="137" t="s">
        <v>125</v>
      </c>
      <c r="D35" s="119">
        <v>1121.71</v>
      </c>
      <c r="E35" s="119">
        <v>0</v>
      </c>
    </row>
    <row r="36" spans="1:5" ht="16.5" customHeight="1">
      <c r="A36" s="109"/>
      <c r="B36" s="1"/>
      <c r="C36" s="1"/>
      <c r="D36" s="108"/>
      <c r="E36" s="87"/>
    </row>
    <row r="37" spans="1:5" ht="16.5" customHeight="1">
      <c r="A37" s="389" t="s">
        <v>229</v>
      </c>
      <c r="B37" s="417"/>
      <c r="C37" s="418"/>
      <c r="D37" s="89">
        <f>SUM(D38:D93)</f>
        <v>388.1199999999999</v>
      </c>
      <c r="E37" s="89">
        <f>SUM(E38:E93)</f>
        <v>17.5</v>
      </c>
    </row>
    <row r="38" spans="1:5" ht="16.5" customHeight="1">
      <c r="A38" s="117">
        <v>43833</v>
      </c>
      <c r="B38" s="274" t="s">
        <v>240</v>
      </c>
      <c r="C38" s="275" t="s">
        <v>166</v>
      </c>
      <c r="D38" s="129">
        <v>8.64</v>
      </c>
      <c r="E38" s="129">
        <v>0</v>
      </c>
    </row>
    <row r="39" spans="1:5" ht="16.5" customHeight="1">
      <c r="A39" s="127">
        <v>43847</v>
      </c>
      <c r="B39" s="137" t="s">
        <v>241</v>
      </c>
      <c r="C39" s="137" t="s">
        <v>166</v>
      </c>
      <c r="D39" s="129">
        <v>0.25</v>
      </c>
      <c r="E39" s="129">
        <v>0</v>
      </c>
    </row>
    <row r="40" spans="1:5" ht="16.5" customHeight="1">
      <c r="A40" s="120">
        <v>43858</v>
      </c>
      <c r="B40" s="137" t="s">
        <v>242</v>
      </c>
      <c r="C40" s="137" t="s">
        <v>166</v>
      </c>
      <c r="D40" s="129">
        <v>10.2</v>
      </c>
      <c r="E40" s="129">
        <v>0</v>
      </c>
    </row>
    <row r="41" spans="1:8" ht="16.5" customHeight="1">
      <c r="A41" s="92">
        <v>43866</v>
      </c>
      <c r="B41" s="274" t="s">
        <v>266</v>
      </c>
      <c r="C41" s="275" t="s">
        <v>166</v>
      </c>
      <c r="D41" s="129">
        <v>8.64</v>
      </c>
      <c r="E41" s="129">
        <v>0</v>
      </c>
      <c r="H41" s="295"/>
    </row>
    <row r="42" spans="1:5" ht="16.5" customHeight="1">
      <c r="A42" s="117">
        <v>43880</v>
      </c>
      <c r="B42" s="137" t="s">
        <v>243</v>
      </c>
      <c r="C42" s="255" t="s">
        <v>166</v>
      </c>
      <c r="D42" s="116">
        <v>0.25</v>
      </c>
      <c r="E42" s="119">
        <v>0</v>
      </c>
    </row>
    <row r="43" spans="1:5" ht="16.5" customHeight="1">
      <c r="A43" s="117">
        <v>43881</v>
      </c>
      <c r="B43" s="137" t="s">
        <v>244</v>
      </c>
      <c r="C43" s="255" t="s">
        <v>166</v>
      </c>
      <c r="D43" s="116">
        <v>35</v>
      </c>
      <c r="E43" s="116">
        <v>0</v>
      </c>
    </row>
    <row r="44" spans="1:5" ht="16.5" customHeight="1">
      <c r="A44" s="117">
        <v>43882</v>
      </c>
      <c r="B44" s="137" t="s">
        <v>245</v>
      </c>
      <c r="C44" s="255" t="s">
        <v>166</v>
      </c>
      <c r="D44" s="116">
        <v>14.72</v>
      </c>
      <c r="E44" s="116">
        <v>0</v>
      </c>
    </row>
    <row r="45" spans="1:5" ht="16.5" customHeight="1">
      <c r="A45" s="117">
        <v>43883</v>
      </c>
      <c r="B45" s="137" t="s">
        <v>245</v>
      </c>
      <c r="C45" s="255" t="s">
        <v>166</v>
      </c>
      <c r="D45" s="116">
        <v>10.58</v>
      </c>
      <c r="E45" s="119">
        <v>0</v>
      </c>
    </row>
    <row r="46" spans="1:5" ht="16.5" customHeight="1">
      <c r="A46" s="117">
        <v>43884</v>
      </c>
      <c r="B46" s="137" t="s">
        <v>245</v>
      </c>
      <c r="C46" s="255" t="s">
        <v>166</v>
      </c>
      <c r="D46" s="116">
        <v>0.46</v>
      </c>
      <c r="E46" s="129">
        <v>0</v>
      </c>
    </row>
    <row r="47" spans="1:5" ht="16.5" customHeight="1">
      <c r="A47" s="117">
        <v>43885</v>
      </c>
      <c r="B47" s="137" t="s">
        <v>246</v>
      </c>
      <c r="C47" s="137" t="s">
        <v>166</v>
      </c>
      <c r="D47" s="129">
        <v>17.5</v>
      </c>
      <c r="E47" s="116">
        <v>0</v>
      </c>
    </row>
    <row r="48" spans="1:5" ht="16.5" customHeight="1">
      <c r="A48" s="117">
        <v>43886</v>
      </c>
      <c r="B48" s="137" t="s">
        <v>247</v>
      </c>
      <c r="C48" s="137" t="s">
        <v>166</v>
      </c>
      <c r="D48" s="119">
        <v>10.2</v>
      </c>
      <c r="E48" s="116">
        <v>0</v>
      </c>
    </row>
    <row r="49" spans="1:5" ht="16.5" customHeight="1">
      <c r="A49" s="117">
        <v>43893</v>
      </c>
      <c r="B49" s="137" t="s">
        <v>267</v>
      </c>
      <c r="C49" s="137" t="s">
        <v>166</v>
      </c>
      <c r="D49" s="119">
        <v>8.64</v>
      </c>
      <c r="E49" s="116">
        <v>0</v>
      </c>
    </row>
    <row r="50" spans="1:5" ht="16.5" customHeight="1">
      <c r="A50" s="117">
        <v>43907</v>
      </c>
      <c r="B50" s="137" t="s">
        <v>274</v>
      </c>
      <c r="C50" s="137" t="s">
        <v>166</v>
      </c>
      <c r="D50" s="119">
        <v>0.25</v>
      </c>
      <c r="E50" s="87">
        <v>0</v>
      </c>
    </row>
    <row r="51" spans="1:5" ht="16.5" customHeight="1">
      <c r="A51" s="117">
        <v>43910</v>
      </c>
      <c r="B51" s="137" t="s">
        <v>270</v>
      </c>
      <c r="C51" s="137" t="s">
        <v>166</v>
      </c>
      <c r="D51" s="116">
        <v>0</v>
      </c>
      <c r="E51" s="116">
        <v>17.5</v>
      </c>
    </row>
    <row r="52" spans="1:5" ht="16.5" customHeight="1">
      <c r="A52" s="179">
        <v>43911</v>
      </c>
      <c r="B52" s="137" t="s">
        <v>277</v>
      </c>
      <c r="C52" s="137" t="s">
        <v>166</v>
      </c>
      <c r="D52" s="129">
        <v>14.26</v>
      </c>
      <c r="E52" s="129">
        <v>0</v>
      </c>
    </row>
    <row r="53" spans="1:5" ht="16.5" customHeight="1">
      <c r="A53" s="179">
        <v>43911</v>
      </c>
      <c r="B53" s="137" t="s">
        <v>277</v>
      </c>
      <c r="C53" s="137" t="s">
        <v>166</v>
      </c>
      <c r="D53" s="129">
        <v>0.46</v>
      </c>
      <c r="E53" s="129">
        <v>0</v>
      </c>
    </row>
    <row r="54" spans="1:5" ht="16.5" customHeight="1">
      <c r="A54" s="127">
        <v>43915</v>
      </c>
      <c r="B54" s="137" t="s">
        <v>278</v>
      </c>
      <c r="C54" s="137" t="s">
        <v>166</v>
      </c>
      <c r="D54" s="129">
        <v>17.5</v>
      </c>
      <c r="E54" s="116">
        <v>0</v>
      </c>
    </row>
    <row r="55" spans="1:5" ht="16.5" customHeight="1">
      <c r="A55" s="127">
        <v>43913</v>
      </c>
      <c r="B55" s="137" t="s">
        <v>279</v>
      </c>
      <c r="C55" s="137" t="s">
        <v>166</v>
      </c>
      <c r="D55" s="129">
        <v>10.2</v>
      </c>
      <c r="E55" s="116">
        <v>0</v>
      </c>
    </row>
    <row r="56" spans="1:5" ht="16.5" customHeight="1">
      <c r="A56" s="117">
        <v>43923</v>
      </c>
      <c r="B56" s="137" t="s">
        <v>280</v>
      </c>
      <c r="C56" s="137" t="s">
        <v>166</v>
      </c>
      <c r="D56" s="119">
        <v>8.64</v>
      </c>
      <c r="E56" s="116">
        <v>0</v>
      </c>
    </row>
    <row r="57" spans="1:5" ht="16.5" customHeight="1">
      <c r="A57" s="117">
        <v>43938</v>
      </c>
      <c r="B57" s="137" t="s">
        <v>281</v>
      </c>
      <c r="C57" s="137" t="s">
        <v>166</v>
      </c>
      <c r="D57" s="119">
        <v>0.25</v>
      </c>
      <c r="E57" s="129">
        <v>0</v>
      </c>
    </row>
    <row r="58" spans="1:5" ht="16.5" customHeight="1">
      <c r="A58" s="127">
        <v>43942</v>
      </c>
      <c r="B58" s="137" t="s">
        <v>283</v>
      </c>
      <c r="C58" s="137" t="s">
        <v>166</v>
      </c>
      <c r="D58" s="129">
        <v>7.36</v>
      </c>
      <c r="E58" s="116">
        <v>0</v>
      </c>
    </row>
    <row r="59" spans="1:5" ht="16.5" customHeight="1">
      <c r="A59" s="117">
        <v>43943</v>
      </c>
      <c r="B59" s="137" t="s">
        <v>304</v>
      </c>
      <c r="C59" s="137" t="s">
        <v>166</v>
      </c>
      <c r="D59" s="119">
        <v>39</v>
      </c>
      <c r="E59" s="119">
        <v>0</v>
      </c>
    </row>
    <row r="60" spans="1:5" ht="16.5" customHeight="1">
      <c r="A60" s="117">
        <v>43946</v>
      </c>
      <c r="B60" s="137" t="s">
        <v>285</v>
      </c>
      <c r="C60" s="137" t="s">
        <v>166</v>
      </c>
      <c r="D60" s="129">
        <v>10.2</v>
      </c>
      <c r="E60" s="116">
        <v>0</v>
      </c>
    </row>
    <row r="61" spans="1:5" ht="16.5" customHeight="1">
      <c r="A61" s="117">
        <v>43956</v>
      </c>
      <c r="B61" s="137" t="s">
        <v>286</v>
      </c>
      <c r="C61" s="137" t="s">
        <v>166</v>
      </c>
      <c r="D61" s="119">
        <v>8.64</v>
      </c>
      <c r="E61" s="116">
        <v>0</v>
      </c>
    </row>
    <row r="62" spans="1:5" ht="16.5" customHeight="1">
      <c r="A62" s="117">
        <v>43970</v>
      </c>
      <c r="B62" s="137" t="s">
        <v>297</v>
      </c>
      <c r="C62" s="137" t="s">
        <v>166</v>
      </c>
      <c r="D62" s="119">
        <v>0.25</v>
      </c>
      <c r="E62" s="129">
        <v>0</v>
      </c>
    </row>
    <row r="63" spans="1:5" ht="16.5" customHeight="1">
      <c r="A63" s="127">
        <v>43977</v>
      </c>
      <c r="B63" s="137" t="s">
        <v>298</v>
      </c>
      <c r="C63" s="137" t="s">
        <v>166</v>
      </c>
      <c r="D63" s="129">
        <v>10.2</v>
      </c>
      <c r="E63" s="116">
        <v>0</v>
      </c>
    </row>
    <row r="64" spans="1:5" ht="16.5" customHeight="1">
      <c r="A64" s="117">
        <v>43985</v>
      </c>
      <c r="B64" s="137" t="s">
        <v>299</v>
      </c>
      <c r="C64" s="137" t="s">
        <v>166</v>
      </c>
      <c r="D64" s="119">
        <v>8.64</v>
      </c>
      <c r="E64" s="116">
        <v>0</v>
      </c>
    </row>
    <row r="65" spans="1:5" ht="16.5" customHeight="1">
      <c r="A65" s="117">
        <v>43985</v>
      </c>
      <c r="B65" s="137" t="s">
        <v>301</v>
      </c>
      <c r="C65" s="137" t="s">
        <v>166</v>
      </c>
      <c r="D65" s="129">
        <v>2.76</v>
      </c>
      <c r="E65" s="116">
        <v>0</v>
      </c>
    </row>
    <row r="66" spans="1:5" ht="16.5" customHeight="1">
      <c r="A66" s="120">
        <v>43999</v>
      </c>
      <c r="B66" s="137" t="s">
        <v>302</v>
      </c>
      <c r="C66" s="137" t="s">
        <v>166</v>
      </c>
      <c r="D66" s="119">
        <v>0.25</v>
      </c>
      <c r="E66" s="116">
        <v>0</v>
      </c>
    </row>
    <row r="67" spans="1:5" ht="16.5" customHeight="1">
      <c r="A67" s="120">
        <v>44007</v>
      </c>
      <c r="B67" s="137" t="s">
        <v>303</v>
      </c>
      <c r="C67" s="137" t="s">
        <v>166</v>
      </c>
      <c r="D67" s="129">
        <v>10.2</v>
      </c>
      <c r="E67" s="116">
        <v>0</v>
      </c>
    </row>
    <row r="68" spans="1:5" ht="16.5" customHeight="1">
      <c r="A68" s="120">
        <v>44014</v>
      </c>
      <c r="B68" s="137" t="s">
        <v>312</v>
      </c>
      <c r="C68" s="137" t="s">
        <v>166</v>
      </c>
      <c r="D68" s="119">
        <v>8.64</v>
      </c>
      <c r="E68" s="116">
        <v>0</v>
      </c>
    </row>
    <row r="69" spans="1:5" ht="16.5" customHeight="1">
      <c r="A69" s="117">
        <v>44029</v>
      </c>
      <c r="B69" s="137" t="s">
        <v>306</v>
      </c>
      <c r="C69" s="137" t="s">
        <v>166</v>
      </c>
      <c r="D69" s="119">
        <v>0.25</v>
      </c>
      <c r="E69" s="116">
        <v>0</v>
      </c>
    </row>
    <row r="70" spans="1:5" ht="16.5" customHeight="1">
      <c r="A70" s="120">
        <v>44032</v>
      </c>
      <c r="B70" s="137" t="s">
        <v>311</v>
      </c>
      <c r="C70" s="137" t="s">
        <v>166</v>
      </c>
      <c r="D70" s="119">
        <v>17.94</v>
      </c>
      <c r="E70" s="116">
        <v>0</v>
      </c>
    </row>
    <row r="71" spans="1:5" ht="16.5" customHeight="1">
      <c r="A71" s="120">
        <v>44032</v>
      </c>
      <c r="B71" s="137" t="s">
        <v>311</v>
      </c>
      <c r="C71" s="137" t="s">
        <v>166</v>
      </c>
      <c r="D71" s="116">
        <v>0.92</v>
      </c>
      <c r="E71" s="116">
        <v>0</v>
      </c>
    </row>
    <row r="72" spans="1:5" ht="16.5" customHeight="1">
      <c r="A72" s="120">
        <v>44040</v>
      </c>
      <c r="B72" s="137" t="s">
        <v>326</v>
      </c>
      <c r="C72" s="137" t="s">
        <v>166</v>
      </c>
      <c r="D72" s="182">
        <v>10.2</v>
      </c>
      <c r="E72" s="181">
        <v>0</v>
      </c>
    </row>
    <row r="73" spans="1:5" ht="16.5" customHeight="1">
      <c r="A73" s="120">
        <v>44047</v>
      </c>
      <c r="B73" s="137" t="s">
        <v>327</v>
      </c>
      <c r="C73" s="137" t="s">
        <v>166</v>
      </c>
      <c r="D73" s="182">
        <v>8.64</v>
      </c>
      <c r="E73" s="136">
        <v>0</v>
      </c>
    </row>
    <row r="74" spans="1:5" ht="16.5" customHeight="1">
      <c r="A74" s="130">
        <v>44062</v>
      </c>
      <c r="B74" s="137" t="s">
        <v>331</v>
      </c>
      <c r="C74" s="137" t="s">
        <v>166</v>
      </c>
      <c r="D74" s="119">
        <v>0.25</v>
      </c>
      <c r="E74" s="116">
        <v>0</v>
      </c>
    </row>
    <row r="75" spans="1:5" ht="16.5" customHeight="1">
      <c r="A75" s="130">
        <v>44064</v>
      </c>
      <c r="B75" s="137" t="s">
        <v>335</v>
      </c>
      <c r="C75" s="137" t="s">
        <v>166</v>
      </c>
      <c r="D75" s="129">
        <v>22.54</v>
      </c>
      <c r="E75" s="116">
        <v>0</v>
      </c>
    </row>
    <row r="76" spans="1:5" ht="16.5" customHeight="1">
      <c r="A76" s="130">
        <v>44064</v>
      </c>
      <c r="B76" s="137" t="s">
        <v>335</v>
      </c>
      <c r="C76" s="137" t="s">
        <v>166</v>
      </c>
      <c r="D76" s="116">
        <v>0.92</v>
      </c>
      <c r="E76" s="129">
        <v>0</v>
      </c>
    </row>
    <row r="77" spans="1:5" ht="16.5" customHeight="1">
      <c r="A77" s="120">
        <v>44069</v>
      </c>
      <c r="B77" s="137" t="s">
        <v>346</v>
      </c>
      <c r="C77" s="138" t="s">
        <v>166</v>
      </c>
      <c r="D77" s="182">
        <v>10.2</v>
      </c>
      <c r="E77" s="116">
        <v>0</v>
      </c>
    </row>
    <row r="78" spans="1:5" ht="16.5" customHeight="1">
      <c r="A78" s="118">
        <v>44076</v>
      </c>
      <c r="B78" s="137" t="s">
        <v>327</v>
      </c>
      <c r="C78" s="137" t="s">
        <v>166</v>
      </c>
      <c r="D78" s="119">
        <v>8.64</v>
      </c>
      <c r="E78" s="116">
        <v>0</v>
      </c>
    </row>
    <row r="79" spans="1:5" ht="16.5" customHeight="1">
      <c r="A79" s="120">
        <v>44085</v>
      </c>
      <c r="B79" s="138" t="s">
        <v>355</v>
      </c>
      <c r="C79" s="138" t="s">
        <v>166</v>
      </c>
      <c r="D79" s="129">
        <v>0.46</v>
      </c>
      <c r="E79" s="131">
        <v>0</v>
      </c>
    </row>
    <row r="80" spans="1:5" ht="16.5" customHeight="1">
      <c r="A80" s="120">
        <v>44085</v>
      </c>
      <c r="B80" s="138" t="s">
        <v>355</v>
      </c>
      <c r="C80" s="138" t="s">
        <v>166</v>
      </c>
      <c r="D80" s="119">
        <v>24.38</v>
      </c>
      <c r="E80" s="119">
        <v>0</v>
      </c>
    </row>
    <row r="81" spans="1:5" ht="16.5" customHeight="1">
      <c r="A81" s="117"/>
      <c r="B81" s="137"/>
      <c r="C81" s="137"/>
      <c r="D81" s="119"/>
      <c r="E81" s="116"/>
    </row>
    <row r="82" spans="1:5" ht="16.5" customHeight="1">
      <c r="A82" s="117"/>
      <c r="B82" s="137"/>
      <c r="C82" s="138"/>
      <c r="D82" s="119"/>
      <c r="E82" s="116"/>
    </row>
    <row r="83" spans="1:5" ht="16.5" customHeight="1">
      <c r="A83" s="117"/>
      <c r="B83" s="137"/>
      <c r="C83" s="137"/>
      <c r="D83" s="119"/>
      <c r="E83" s="116"/>
    </row>
    <row r="84" spans="1:5" ht="16.5" customHeight="1">
      <c r="A84" s="121"/>
      <c r="B84" s="137"/>
      <c r="C84" s="137"/>
      <c r="D84" s="119"/>
      <c r="E84" s="116"/>
    </row>
    <row r="85" spans="1:5" ht="16.5" customHeight="1">
      <c r="A85" s="120"/>
      <c r="B85" s="138"/>
      <c r="C85" s="138"/>
      <c r="D85" s="119"/>
      <c r="E85" s="116"/>
    </row>
    <row r="86" spans="1:5" ht="16.5" customHeight="1">
      <c r="A86" s="120"/>
      <c r="B86" s="137"/>
      <c r="C86" s="137"/>
      <c r="D86" s="116"/>
      <c r="E86" s="116"/>
    </row>
    <row r="87" spans="1:5" ht="16.5" customHeight="1">
      <c r="A87" s="120"/>
      <c r="B87" s="137"/>
      <c r="C87" s="138"/>
      <c r="D87" s="119"/>
      <c r="E87" s="116"/>
    </row>
    <row r="88" spans="1:5" ht="16.5" customHeight="1">
      <c r="A88" s="120"/>
      <c r="B88" s="137"/>
      <c r="C88" s="138"/>
      <c r="D88" s="119"/>
      <c r="E88" s="116"/>
    </row>
    <row r="89" spans="1:5" ht="16.5" customHeight="1">
      <c r="A89" s="120"/>
      <c r="B89" s="137"/>
      <c r="C89" s="138"/>
      <c r="D89" s="119"/>
      <c r="E89" s="116"/>
    </row>
    <row r="90" spans="1:5" ht="16.5" customHeight="1">
      <c r="A90" s="120"/>
      <c r="B90" s="137"/>
      <c r="C90" s="137"/>
      <c r="D90" s="119"/>
      <c r="E90" s="116"/>
    </row>
    <row r="91" spans="1:5" ht="16.5" customHeight="1">
      <c r="A91" s="118"/>
      <c r="B91" s="137"/>
      <c r="C91" s="137"/>
      <c r="D91" s="119"/>
      <c r="E91" s="116"/>
    </row>
    <row r="92" spans="1:5" ht="16.5" customHeight="1">
      <c r="A92" s="122"/>
      <c r="B92" s="137"/>
      <c r="C92" s="137"/>
      <c r="D92" s="119"/>
      <c r="E92" s="119"/>
    </row>
    <row r="93" spans="1:5" ht="16.5" customHeight="1">
      <c r="A93" s="199"/>
      <c r="B93" s="185"/>
      <c r="C93" s="186"/>
      <c r="D93" s="119"/>
      <c r="E93" s="116"/>
    </row>
    <row r="94" spans="1:5" ht="16.5" customHeight="1">
      <c r="A94" s="389" t="s">
        <v>230</v>
      </c>
      <c r="B94" s="417"/>
      <c r="C94" s="418"/>
      <c r="D94" s="89">
        <f>SUM(D95:D104)</f>
        <v>574.2</v>
      </c>
      <c r="E94" s="89">
        <f>SUM(E95:E104)</f>
        <v>0</v>
      </c>
    </row>
    <row r="95" spans="1:5" ht="16.5" customHeight="1">
      <c r="A95" s="117">
        <v>43851</v>
      </c>
      <c r="B95" s="137" t="s">
        <v>165</v>
      </c>
      <c r="C95" s="137" t="s">
        <v>125</v>
      </c>
      <c r="D95" s="119">
        <v>90</v>
      </c>
      <c r="E95" s="119"/>
    </row>
    <row r="96" spans="1:5" ht="16.5" customHeight="1">
      <c r="A96" s="117">
        <v>43857</v>
      </c>
      <c r="B96" s="137" t="s">
        <v>176</v>
      </c>
      <c r="C96" s="137" t="s">
        <v>125</v>
      </c>
      <c r="D96" s="119">
        <v>117</v>
      </c>
      <c r="E96" s="119"/>
    </row>
    <row r="97" spans="1:5" ht="16.5" customHeight="1">
      <c r="A97" s="117">
        <v>43861</v>
      </c>
      <c r="B97" s="137" t="s">
        <v>180</v>
      </c>
      <c r="C97" s="137" t="s">
        <v>125</v>
      </c>
      <c r="D97" s="119">
        <v>51</v>
      </c>
      <c r="E97" s="119"/>
    </row>
    <row r="98" spans="1:5" ht="16.5" customHeight="1">
      <c r="A98" s="117">
        <v>43861</v>
      </c>
      <c r="B98" s="137" t="s">
        <v>181</v>
      </c>
      <c r="C98" s="137" t="s">
        <v>125</v>
      </c>
      <c r="D98" s="119">
        <v>45</v>
      </c>
      <c r="E98" s="119"/>
    </row>
    <row r="99" spans="1:5" ht="16.5" customHeight="1">
      <c r="A99" s="117">
        <v>43861</v>
      </c>
      <c r="B99" s="137" t="s">
        <v>182</v>
      </c>
      <c r="C99" s="137" t="s">
        <v>125</v>
      </c>
      <c r="D99" s="116">
        <v>42</v>
      </c>
      <c r="E99" s="116"/>
    </row>
    <row r="100" spans="1:5" ht="16.5" customHeight="1">
      <c r="A100" s="117">
        <v>43862</v>
      </c>
      <c r="B100" s="137" t="s">
        <v>189</v>
      </c>
      <c r="C100" s="137" t="s">
        <v>125</v>
      </c>
      <c r="D100" s="119">
        <v>90</v>
      </c>
      <c r="E100" s="119"/>
    </row>
    <row r="101" spans="1:5" ht="16.5" customHeight="1">
      <c r="A101" s="120">
        <v>43864</v>
      </c>
      <c r="B101" s="137" t="s">
        <v>194</v>
      </c>
      <c r="C101" s="137" t="s">
        <v>125</v>
      </c>
      <c r="D101" s="116">
        <v>48</v>
      </c>
      <c r="E101" s="116"/>
    </row>
    <row r="102" spans="1:5" ht="16.5" customHeight="1">
      <c r="A102" s="120">
        <v>43864</v>
      </c>
      <c r="B102" s="137" t="s">
        <v>195</v>
      </c>
      <c r="C102" s="137" t="s">
        <v>125</v>
      </c>
      <c r="D102" s="129">
        <v>91.2</v>
      </c>
      <c r="E102" s="129"/>
    </row>
    <row r="103" spans="1:5" ht="16.5" customHeight="1">
      <c r="A103" s="117"/>
      <c r="B103" s="137"/>
      <c r="C103" s="137"/>
      <c r="D103" s="116"/>
      <c r="E103" s="116"/>
    </row>
    <row r="104" spans="1:5" ht="16.5" customHeight="1">
      <c r="A104" s="121"/>
      <c r="B104" s="137"/>
      <c r="C104" s="137"/>
      <c r="D104" s="119"/>
      <c r="E104" s="116"/>
    </row>
    <row r="105" spans="1:5" ht="16.5" customHeight="1">
      <c r="A105" s="389" t="s">
        <v>231</v>
      </c>
      <c r="B105" s="417"/>
      <c r="C105" s="418"/>
      <c r="D105" s="89">
        <f>SUM(D106:D111)</f>
        <v>182.6</v>
      </c>
      <c r="E105" s="89">
        <f>SUM(E106:E111)</f>
        <v>0</v>
      </c>
    </row>
    <row r="106" spans="1:5" ht="16.5" customHeight="1">
      <c r="A106" s="117">
        <v>43857</v>
      </c>
      <c r="B106" s="137" t="s">
        <v>177</v>
      </c>
      <c r="C106" s="137" t="s">
        <v>125</v>
      </c>
      <c r="D106" s="116">
        <v>87</v>
      </c>
      <c r="E106" s="116"/>
    </row>
    <row r="107" spans="1:5" ht="18" customHeight="1">
      <c r="A107" s="127">
        <v>43862</v>
      </c>
      <c r="B107" s="137" t="s">
        <v>188</v>
      </c>
      <c r="C107" s="137" t="s">
        <v>125</v>
      </c>
      <c r="D107" s="129">
        <v>95.6</v>
      </c>
      <c r="E107" s="129"/>
    </row>
    <row r="108" spans="1:5" ht="16.5" customHeight="1">
      <c r="A108" s="121"/>
      <c r="B108" s="137"/>
      <c r="C108" s="137"/>
      <c r="D108" s="119"/>
      <c r="E108" s="116"/>
    </row>
    <row r="109" spans="1:5" ht="16.5" customHeight="1">
      <c r="A109" s="121"/>
      <c r="B109" s="138"/>
      <c r="C109" s="138"/>
      <c r="D109" s="119"/>
      <c r="E109" s="116"/>
    </row>
    <row r="110" spans="1:5" ht="16.5" customHeight="1">
      <c r="A110" s="121"/>
      <c r="B110" s="137"/>
      <c r="C110" s="137"/>
      <c r="D110" s="119"/>
      <c r="E110" s="116"/>
    </row>
    <row r="111" spans="1:5" ht="16.5" customHeight="1">
      <c r="A111" s="121"/>
      <c r="B111" s="137"/>
      <c r="C111" s="137"/>
      <c r="D111" s="119"/>
      <c r="E111" s="116"/>
    </row>
    <row r="112" spans="1:5" ht="16.5" customHeight="1">
      <c r="A112" s="389" t="s">
        <v>232</v>
      </c>
      <c r="B112" s="417"/>
      <c r="C112" s="418"/>
      <c r="D112" s="89">
        <f>SUM(D113:D113)</f>
        <v>0</v>
      </c>
      <c r="E112" s="89">
        <f>SUM(E113:E113)</f>
        <v>0</v>
      </c>
    </row>
    <row r="113" spans="1:5" ht="16.5" customHeight="1">
      <c r="A113" s="93"/>
      <c r="B113" s="86"/>
      <c r="C113" s="86"/>
      <c r="D113" s="87">
        <v>0</v>
      </c>
      <c r="E113" s="87">
        <v>0</v>
      </c>
    </row>
    <row r="114" spans="1:5" ht="16.5" customHeight="1">
      <c r="A114" s="389" t="s">
        <v>233</v>
      </c>
      <c r="B114" s="413"/>
      <c r="C114" s="414"/>
      <c r="D114" s="89">
        <f>SUM(D115:D115)</f>
        <v>0</v>
      </c>
      <c r="E114" s="89">
        <f>SUM(E115:E115)</f>
        <v>0</v>
      </c>
    </row>
    <row r="115" spans="1:5" ht="16.5" customHeight="1">
      <c r="A115" s="92"/>
      <c r="B115" s="86"/>
      <c r="C115" s="86"/>
      <c r="D115" s="87"/>
      <c r="E115" s="87"/>
    </row>
    <row r="116" spans="1:5" ht="16.5" customHeight="1">
      <c r="A116" s="389" t="s">
        <v>234</v>
      </c>
      <c r="B116" s="413"/>
      <c r="C116" s="414"/>
      <c r="D116" s="89">
        <f>SUM(D117:D120)</f>
        <v>324.25</v>
      </c>
      <c r="E116" s="89">
        <f>SUM(E117:E120)</f>
        <v>0</v>
      </c>
    </row>
    <row r="117" spans="1:5" ht="16.5" customHeight="1">
      <c r="A117" s="117">
        <v>43838</v>
      </c>
      <c r="B117" s="137" t="s">
        <v>172</v>
      </c>
      <c r="C117" s="137" t="s">
        <v>125</v>
      </c>
      <c r="D117" s="119">
        <v>116.25</v>
      </c>
      <c r="E117" s="116">
        <v>0</v>
      </c>
    </row>
    <row r="118" spans="1:5" ht="16.5" customHeight="1">
      <c r="A118" s="117">
        <v>43958</v>
      </c>
      <c r="B118" s="137" t="s">
        <v>291</v>
      </c>
      <c r="C118" s="137" t="s">
        <v>125</v>
      </c>
      <c r="D118" s="116">
        <v>208</v>
      </c>
      <c r="E118" s="116">
        <v>0</v>
      </c>
    </row>
    <row r="119" spans="1:5" ht="16.5" customHeight="1">
      <c r="A119" s="120"/>
      <c r="B119" s="137"/>
      <c r="C119" s="137"/>
      <c r="D119" s="129"/>
      <c r="E119" s="131"/>
    </row>
    <row r="120" spans="1:5" ht="16.5" customHeight="1">
      <c r="A120" s="93"/>
      <c r="B120" s="1"/>
      <c r="C120" s="1"/>
      <c r="D120" s="87"/>
      <c r="E120" s="87"/>
    </row>
    <row r="121" spans="1:5" ht="16.5" customHeight="1">
      <c r="A121" s="389" t="s">
        <v>235</v>
      </c>
      <c r="B121" s="413"/>
      <c r="C121" s="414"/>
      <c r="D121" s="89">
        <f>SUM(D122:D124)</f>
        <v>0</v>
      </c>
      <c r="E121" s="89">
        <f>SUM(E122:E124)</f>
        <v>0</v>
      </c>
    </row>
    <row r="122" spans="1:5" ht="16.5" customHeight="1">
      <c r="A122" s="117"/>
      <c r="B122" s="137"/>
      <c r="C122" s="137"/>
      <c r="D122" s="116"/>
      <c r="E122" s="116"/>
    </row>
    <row r="123" spans="1:5" ht="16.5" customHeight="1">
      <c r="A123" s="121"/>
      <c r="B123" s="138"/>
      <c r="C123" s="138"/>
      <c r="D123" s="182"/>
      <c r="E123" s="116"/>
    </row>
    <row r="124" spans="1:5" ht="16.5" customHeight="1">
      <c r="A124" s="93"/>
      <c r="B124" s="86"/>
      <c r="C124" s="86"/>
      <c r="D124" s="87"/>
      <c r="E124" s="87"/>
    </row>
    <row r="125" spans="1:5" ht="16.5" customHeight="1">
      <c r="A125" s="389" t="s">
        <v>236</v>
      </c>
      <c r="B125" s="413"/>
      <c r="C125" s="414"/>
      <c r="D125" s="89">
        <f>SUM(D126:D133)</f>
        <v>1657.3600000000001</v>
      </c>
      <c r="E125" s="89">
        <f>SUM(E126:E133)</f>
        <v>0</v>
      </c>
    </row>
    <row r="126" spans="1:5" ht="16.5" customHeight="1">
      <c r="A126" s="127">
        <v>43837</v>
      </c>
      <c r="B126" s="137" t="s">
        <v>134</v>
      </c>
      <c r="C126" s="137" t="s">
        <v>124</v>
      </c>
      <c r="D126" s="129">
        <v>440</v>
      </c>
      <c r="E126" s="129"/>
    </row>
    <row r="127" spans="1:5" ht="16.5" customHeight="1">
      <c r="A127" s="120">
        <v>43854</v>
      </c>
      <c r="B127" s="137" t="s">
        <v>173</v>
      </c>
      <c r="C127" s="137" t="s">
        <v>174</v>
      </c>
      <c r="D127" s="129">
        <v>83.4</v>
      </c>
      <c r="E127" s="129"/>
    </row>
    <row r="128" spans="1:5" ht="16.5" customHeight="1">
      <c r="A128" s="117">
        <v>43856</v>
      </c>
      <c r="B128" s="137" t="s">
        <v>178</v>
      </c>
      <c r="C128" s="137" t="s">
        <v>174</v>
      </c>
      <c r="D128" s="116">
        <v>995.5</v>
      </c>
      <c r="E128" s="116"/>
    </row>
    <row r="129" spans="1:5" ht="16.5" customHeight="1">
      <c r="A129" s="127">
        <v>43874</v>
      </c>
      <c r="B129" s="137" t="s">
        <v>203</v>
      </c>
      <c r="C129" s="137" t="s">
        <v>124</v>
      </c>
      <c r="D129" s="129">
        <v>138.46</v>
      </c>
      <c r="E129" s="129"/>
    </row>
    <row r="130" spans="1:5" ht="16.5" customHeight="1">
      <c r="A130" s="120"/>
      <c r="B130" s="137"/>
      <c r="C130" s="137"/>
      <c r="D130" s="116"/>
      <c r="E130" s="87"/>
    </row>
    <row r="131" spans="1:5" ht="16.5" customHeight="1">
      <c r="A131" s="117"/>
      <c r="B131" s="137"/>
      <c r="C131" s="137"/>
      <c r="D131" s="119"/>
      <c r="E131" s="116"/>
    </row>
    <row r="132" spans="1:5" ht="16.5" customHeight="1">
      <c r="A132" s="117"/>
      <c r="B132" s="137"/>
      <c r="C132" s="137"/>
      <c r="D132" s="119"/>
      <c r="E132" s="116"/>
    </row>
    <row r="133" spans="1:5" ht="16.5" customHeight="1">
      <c r="A133" s="117"/>
      <c r="B133" s="137"/>
      <c r="C133" s="137"/>
      <c r="D133" s="119"/>
      <c r="E133" s="116"/>
    </row>
    <row r="134" spans="1:5" ht="16.5" customHeight="1">
      <c r="A134" s="389" t="s">
        <v>237</v>
      </c>
      <c r="B134" s="413"/>
      <c r="C134" s="414"/>
      <c r="D134" s="89">
        <f>SUM(D135:D135)</f>
        <v>0</v>
      </c>
      <c r="E134" s="89">
        <f>SUM(E135:E135)</f>
        <v>0</v>
      </c>
    </row>
    <row r="135" spans="1:5" ht="16.5" customHeight="1">
      <c r="A135" s="120"/>
      <c r="B135" s="1"/>
      <c r="C135" s="1"/>
      <c r="D135" s="119"/>
      <c r="E135" s="87"/>
    </row>
    <row r="136" spans="1:5" ht="16.5" customHeight="1">
      <c r="A136" s="389" t="s">
        <v>238</v>
      </c>
      <c r="B136" s="413"/>
      <c r="C136" s="414"/>
      <c r="D136" s="89">
        <f>SUM(D137:D137)</f>
        <v>278.78</v>
      </c>
      <c r="E136" s="89">
        <f>SUM(E137:E137)</f>
        <v>0</v>
      </c>
    </row>
    <row r="137" spans="1:5" ht="16.5" customHeight="1">
      <c r="A137" s="127">
        <v>43861</v>
      </c>
      <c r="B137" s="137" t="s">
        <v>183</v>
      </c>
      <c r="C137" s="137" t="s">
        <v>125</v>
      </c>
      <c r="D137" s="129">
        <v>278.78</v>
      </c>
      <c r="E137" s="87"/>
    </row>
    <row r="138" spans="1:5" ht="16.5" customHeight="1">
      <c r="A138" s="389" t="s">
        <v>239</v>
      </c>
      <c r="B138" s="413"/>
      <c r="C138" s="414"/>
      <c r="D138" s="89">
        <f>SUM(D139:D148)</f>
        <v>21884.79</v>
      </c>
      <c r="E138" s="89">
        <f>SUM(E139:E148)</f>
        <v>0</v>
      </c>
    </row>
    <row r="139" spans="1:5" ht="16.5" customHeight="1">
      <c r="A139" s="127">
        <v>43845</v>
      </c>
      <c r="B139" s="137" t="s">
        <v>167</v>
      </c>
      <c r="C139" s="137" t="s">
        <v>125</v>
      </c>
      <c r="D139" s="129">
        <v>1500</v>
      </c>
      <c r="E139" s="129">
        <v>0</v>
      </c>
    </row>
    <row r="140" spans="1:5" ht="16.5" customHeight="1">
      <c r="A140" s="293" t="s">
        <v>205</v>
      </c>
      <c r="B140" s="137" t="s">
        <v>167</v>
      </c>
      <c r="C140" s="137" t="s">
        <v>125</v>
      </c>
      <c r="D140" s="129">
        <v>1500</v>
      </c>
      <c r="E140" s="129">
        <v>0</v>
      </c>
    </row>
    <row r="141" spans="1:5" ht="16.5" customHeight="1">
      <c r="A141" s="120">
        <v>43906</v>
      </c>
      <c r="B141" s="137" t="s">
        <v>167</v>
      </c>
      <c r="C141" s="137" t="s">
        <v>187</v>
      </c>
      <c r="D141" s="116">
        <v>1500</v>
      </c>
      <c r="E141" s="90">
        <v>0</v>
      </c>
    </row>
    <row r="142" spans="1:5" ht="16.5" customHeight="1">
      <c r="A142" s="117">
        <v>43936</v>
      </c>
      <c r="B142" s="137" t="s">
        <v>167</v>
      </c>
      <c r="C142" s="137" t="s">
        <v>166</v>
      </c>
      <c r="D142" s="116">
        <v>1500</v>
      </c>
      <c r="E142" s="119">
        <v>0</v>
      </c>
    </row>
    <row r="143" spans="1:5" ht="16.5" customHeight="1">
      <c r="A143" s="127">
        <v>43966</v>
      </c>
      <c r="B143" s="137" t="s">
        <v>167</v>
      </c>
      <c r="C143" s="137" t="s">
        <v>166</v>
      </c>
      <c r="D143" s="116">
        <v>1500</v>
      </c>
      <c r="E143" s="119">
        <v>0</v>
      </c>
    </row>
    <row r="144" spans="1:5" ht="16.5" customHeight="1">
      <c r="A144" s="120">
        <v>43997</v>
      </c>
      <c r="B144" s="137" t="s">
        <v>167</v>
      </c>
      <c r="C144" s="137" t="s">
        <v>125</v>
      </c>
      <c r="D144" s="116">
        <v>1500</v>
      </c>
      <c r="E144" s="116">
        <v>0</v>
      </c>
    </row>
    <row r="145" spans="1:5" ht="16.5" customHeight="1">
      <c r="A145" s="117">
        <v>44027</v>
      </c>
      <c r="B145" s="137" t="s">
        <v>167</v>
      </c>
      <c r="C145" s="137" t="s">
        <v>187</v>
      </c>
      <c r="D145" s="119">
        <v>1500</v>
      </c>
      <c r="E145" s="116">
        <v>0</v>
      </c>
    </row>
    <row r="146" spans="1:5" ht="15.75" customHeight="1">
      <c r="A146" s="130">
        <v>44060</v>
      </c>
      <c r="B146" s="137" t="s">
        <v>167</v>
      </c>
      <c r="C146" s="137" t="s">
        <v>187</v>
      </c>
      <c r="D146" s="136">
        <v>1500</v>
      </c>
      <c r="E146" s="136">
        <v>0</v>
      </c>
    </row>
    <row r="147" spans="1:5" ht="15.75" customHeight="1">
      <c r="A147" s="121">
        <v>44075</v>
      </c>
      <c r="B147" s="137" t="s">
        <v>167</v>
      </c>
      <c r="C147" s="137" t="s">
        <v>187</v>
      </c>
      <c r="D147" s="119">
        <v>9884.79</v>
      </c>
      <c r="E147" s="116">
        <v>0</v>
      </c>
    </row>
    <row r="148" spans="1:5" ht="16.5" customHeight="1">
      <c r="A148" s="121"/>
      <c r="B148" s="138"/>
      <c r="C148" s="138"/>
      <c r="D148" s="119"/>
      <c r="E148" s="116"/>
    </row>
    <row r="149" spans="1:5" ht="15.75" customHeight="1">
      <c r="A149" s="389" t="s">
        <v>292</v>
      </c>
      <c r="B149" s="413"/>
      <c r="C149" s="414"/>
      <c r="D149" s="89">
        <f>SUM(D150:D151)</f>
        <v>1690</v>
      </c>
      <c r="E149" s="89">
        <f>SUM(E150:E151)</f>
        <v>0</v>
      </c>
    </row>
    <row r="150" spans="1:5" ht="15.75" customHeight="1">
      <c r="A150" s="127">
        <v>43835</v>
      </c>
      <c r="B150" s="137" t="s">
        <v>293</v>
      </c>
      <c r="C150" s="137" t="s">
        <v>124</v>
      </c>
      <c r="D150" s="129">
        <v>310</v>
      </c>
      <c r="E150" s="87">
        <v>0</v>
      </c>
    </row>
    <row r="151" spans="1:5" ht="15.75" customHeight="1">
      <c r="A151" s="120">
        <v>43958</v>
      </c>
      <c r="B151" s="138" t="s">
        <v>294</v>
      </c>
      <c r="C151" s="137" t="s">
        <v>124</v>
      </c>
      <c r="D151" s="116">
        <v>1380</v>
      </c>
      <c r="E151" s="116">
        <v>0</v>
      </c>
    </row>
    <row r="152" spans="1:5" ht="15.75" customHeight="1">
      <c r="A152" s="380" t="s">
        <v>72</v>
      </c>
      <c r="B152" s="420"/>
      <c r="C152" s="94"/>
      <c r="D152" s="95">
        <f>SUM(D149+D138+D136+D134+D125+D121+D116+D114+D112+D105+D94+D37+D34+D25+D22+D17+D13+D6)</f>
        <v>28545.59</v>
      </c>
      <c r="E152" s="95">
        <f>SUM(E149+E138+E136+E134+E125+E121+E116+E114+E112+E105+E94+E37+E34+E25+E22+E17+E13+E6)</f>
        <v>82.5</v>
      </c>
    </row>
    <row r="153" spans="1:5" ht="15.75" customHeight="1">
      <c r="A153" s="384" t="s">
        <v>75</v>
      </c>
      <c r="B153" s="385"/>
      <c r="C153" s="96"/>
      <c r="D153" s="382">
        <f>SUM(E152-D152)</f>
        <v>-28463.09</v>
      </c>
      <c r="E153" s="383"/>
    </row>
  </sheetData>
  <sheetProtection/>
  <mergeCells count="21">
    <mergeCell ref="D153:E153"/>
    <mergeCell ref="A121:C121"/>
    <mergeCell ref="A152:B152"/>
    <mergeCell ref="A125:C125"/>
    <mergeCell ref="A138:C138"/>
    <mergeCell ref="A112:C112"/>
    <mergeCell ref="A6:C6"/>
    <mergeCell ref="A94:C94"/>
    <mergeCell ref="A22:C22"/>
    <mergeCell ref="A13:C13"/>
    <mergeCell ref="A105:C105"/>
    <mergeCell ref="A153:B153"/>
    <mergeCell ref="A136:C136"/>
    <mergeCell ref="A149:C149"/>
    <mergeCell ref="A114:C114"/>
    <mergeCell ref="A134:C134"/>
    <mergeCell ref="A3:E3"/>
    <mergeCell ref="A34:C34"/>
    <mergeCell ref="A25:C25"/>
    <mergeCell ref="A37:C37"/>
    <mergeCell ref="A116:C116"/>
  </mergeCells>
  <printOptions/>
  <pageMargins left="0.787401575" right="0.787401575" top="0.984251969" bottom="0.984251969" header="0.4921259845" footer="0.4921259845"/>
  <pageSetup horizontalDpi="300" verticalDpi="300" orientation="portrait" paperSize="9" scale="83" r:id="rId1"/>
  <rowBreaks count="2" manualBreakCount="2">
    <brk id="93" max="255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K11" sqref="K11"/>
    </sheetView>
  </sheetViews>
  <sheetFormatPr defaultColWidth="11.421875" defaultRowHeight="12.75"/>
  <cols>
    <col min="1" max="1" width="13.57421875" style="0" customWidth="1"/>
    <col min="2" max="2" width="16.57421875" style="0" bestFit="1" customWidth="1"/>
    <col min="3" max="3" width="13.421875" style="0" bestFit="1" customWidth="1"/>
    <col min="4" max="4" width="13.421875" style="0" customWidth="1"/>
    <col min="5" max="5" width="13.421875" style="0" bestFit="1" customWidth="1"/>
    <col min="6" max="6" width="0.5625" style="0" customWidth="1"/>
    <col min="7" max="7" width="13.57421875" style="0" bestFit="1" customWidth="1"/>
    <col min="8" max="8" width="14.00390625" style="0" bestFit="1" customWidth="1"/>
    <col min="9" max="9" width="18.57421875" style="0" bestFit="1" customWidth="1"/>
  </cols>
  <sheetData>
    <row r="1" spans="1:9" ht="25.5">
      <c r="A1" s="421" t="s">
        <v>119</v>
      </c>
      <c r="B1" s="422"/>
      <c r="C1" s="422"/>
      <c r="D1" s="422"/>
      <c r="E1" s="422"/>
      <c r="F1" s="422"/>
      <c r="G1" s="422"/>
      <c r="H1" s="422"/>
      <c r="I1" s="422"/>
    </row>
    <row r="2" spans="1:9" ht="14.25">
      <c r="A2" s="423" t="s">
        <v>82</v>
      </c>
      <c r="B2" s="177" t="s">
        <v>83</v>
      </c>
      <c r="C2" s="146" t="s">
        <v>84</v>
      </c>
      <c r="D2" s="147" t="s">
        <v>84</v>
      </c>
      <c r="E2" s="147" t="s">
        <v>85</v>
      </c>
      <c r="F2" s="148"/>
      <c r="G2" s="149" t="s">
        <v>86</v>
      </c>
      <c r="H2" s="149" t="s">
        <v>87</v>
      </c>
      <c r="I2" s="150" t="s">
        <v>83</v>
      </c>
    </row>
    <row r="3" spans="1:9" ht="14.25">
      <c r="A3" s="424"/>
      <c r="B3" s="178" t="s">
        <v>120</v>
      </c>
      <c r="C3" s="151" t="s">
        <v>88</v>
      </c>
      <c r="D3" s="152" t="s">
        <v>89</v>
      </c>
      <c r="E3" s="152" t="s">
        <v>90</v>
      </c>
      <c r="F3" s="153"/>
      <c r="G3" s="154" t="s">
        <v>121</v>
      </c>
      <c r="H3" s="154" t="s">
        <v>122</v>
      </c>
      <c r="I3" s="155" t="s">
        <v>123</v>
      </c>
    </row>
    <row r="4" spans="1:9" ht="14.25">
      <c r="A4" s="156"/>
      <c r="B4" s="187"/>
      <c r="C4" s="187"/>
      <c r="D4" s="188"/>
      <c r="E4" s="189"/>
      <c r="F4" s="157"/>
      <c r="G4" s="158"/>
      <c r="H4" s="158"/>
      <c r="I4" s="159"/>
    </row>
    <row r="5" spans="1:10" ht="15">
      <c r="A5" s="156" t="s">
        <v>91</v>
      </c>
      <c r="B5" s="190">
        <v>106.96</v>
      </c>
      <c r="C5" s="190">
        <v>2000</v>
      </c>
      <c r="D5" s="190">
        <v>1500</v>
      </c>
      <c r="E5" s="190">
        <f>SUM(D5-B5)</f>
        <v>1393.04</v>
      </c>
      <c r="F5" s="160"/>
      <c r="G5" s="158">
        <v>0</v>
      </c>
      <c r="H5" s="161">
        <v>1393.04</v>
      </c>
      <c r="I5" s="162">
        <v>44.32</v>
      </c>
      <c r="J5" s="163"/>
    </row>
    <row r="6" spans="1:9" ht="15.75" thickBot="1">
      <c r="A6" s="164"/>
      <c r="B6" s="191"/>
      <c r="C6" s="192"/>
      <c r="D6" s="192"/>
      <c r="E6" s="192"/>
      <c r="F6" s="165"/>
      <c r="G6" s="166"/>
      <c r="H6" s="166"/>
      <c r="I6" s="167"/>
    </row>
    <row r="7" spans="1:9" ht="15">
      <c r="A7" s="156"/>
      <c r="B7" s="190"/>
      <c r="C7" s="190"/>
      <c r="D7" s="190"/>
      <c r="E7" s="190"/>
      <c r="F7" s="157"/>
      <c r="G7" s="158"/>
      <c r="H7" s="158"/>
      <c r="I7" s="168"/>
    </row>
    <row r="8" spans="1:9" ht="15">
      <c r="A8" s="156" t="s">
        <v>92</v>
      </c>
      <c r="B8" s="190">
        <v>72.5</v>
      </c>
      <c r="C8" s="190">
        <v>4000</v>
      </c>
      <c r="D8" s="190">
        <v>3000</v>
      </c>
      <c r="E8" s="190">
        <f>SUM(D8-B8)</f>
        <v>2927.5</v>
      </c>
      <c r="F8" s="160"/>
      <c r="G8" s="158">
        <v>3027.5</v>
      </c>
      <c r="H8" s="158">
        <v>0</v>
      </c>
      <c r="I8" s="168">
        <v>31.65</v>
      </c>
    </row>
    <row r="9" spans="1:9" ht="15.75" thickBot="1">
      <c r="A9" s="164"/>
      <c r="B9" s="191"/>
      <c r="C9" s="192"/>
      <c r="D9" s="192"/>
      <c r="E9" s="192"/>
      <c r="F9" s="165"/>
      <c r="G9" s="166"/>
      <c r="H9" s="166"/>
      <c r="I9" s="167"/>
    </row>
    <row r="10" spans="1:9" ht="15">
      <c r="A10" s="156"/>
      <c r="B10" s="190"/>
      <c r="C10" s="190"/>
      <c r="D10" s="190"/>
      <c r="E10" s="190"/>
      <c r="F10" s="157"/>
      <c r="G10" s="158"/>
      <c r="H10" s="158"/>
      <c r="I10" s="168"/>
    </row>
    <row r="11" spans="1:9" ht="15">
      <c r="A11" s="156" t="s">
        <v>93</v>
      </c>
      <c r="B11" s="190">
        <v>479.6</v>
      </c>
      <c r="C11" s="190">
        <v>1136</v>
      </c>
      <c r="D11" s="190">
        <v>1150</v>
      </c>
      <c r="E11" s="190">
        <f>SUM(D11-B11)</f>
        <v>670.4</v>
      </c>
      <c r="F11" s="160"/>
      <c r="G11" s="158">
        <v>0</v>
      </c>
      <c r="H11" s="161">
        <v>670</v>
      </c>
      <c r="I11" s="162">
        <v>479.6</v>
      </c>
    </row>
    <row r="12" spans="1:9" ht="15.75" thickBot="1">
      <c r="A12" s="164"/>
      <c r="B12" s="191"/>
      <c r="C12" s="192"/>
      <c r="D12" s="192"/>
      <c r="E12" s="192"/>
      <c r="F12" s="165"/>
      <c r="G12" s="166"/>
      <c r="H12" s="166"/>
      <c r="I12" s="167"/>
    </row>
    <row r="13" spans="1:9" ht="15">
      <c r="A13" s="156"/>
      <c r="B13" s="190"/>
      <c r="C13" s="190"/>
      <c r="D13" s="190"/>
      <c r="E13" s="190"/>
      <c r="F13" s="157"/>
      <c r="G13" s="158"/>
      <c r="H13" s="158"/>
      <c r="I13" s="168"/>
    </row>
    <row r="14" spans="1:9" ht="15">
      <c r="A14" s="169" t="s">
        <v>94</v>
      </c>
      <c r="B14" s="190">
        <v>0</v>
      </c>
      <c r="C14" s="190">
        <v>0</v>
      </c>
      <c r="D14" s="190">
        <v>0</v>
      </c>
      <c r="E14" s="190">
        <f>SUM(D14-B14)</f>
        <v>0</v>
      </c>
      <c r="F14" s="160"/>
      <c r="G14" s="158">
        <v>0</v>
      </c>
      <c r="H14" s="158">
        <v>0</v>
      </c>
      <c r="I14" s="168">
        <v>0</v>
      </c>
    </row>
    <row r="15" spans="1:9" ht="15.75" thickBot="1">
      <c r="A15" s="164"/>
      <c r="B15" s="191"/>
      <c r="C15" s="192"/>
      <c r="D15" s="192"/>
      <c r="E15" s="192"/>
      <c r="F15" s="165"/>
      <c r="G15" s="166"/>
      <c r="H15" s="166"/>
      <c r="I15" s="167"/>
    </row>
    <row r="16" spans="1:9" ht="15">
      <c r="A16" s="156"/>
      <c r="B16" s="190"/>
      <c r="C16" s="190"/>
      <c r="D16" s="190"/>
      <c r="E16" s="190"/>
      <c r="F16" s="157"/>
      <c r="G16" s="170"/>
      <c r="H16" s="170"/>
      <c r="I16" s="171"/>
    </row>
    <row r="17" spans="1:9" ht="15">
      <c r="A17" s="169" t="s">
        <v>95</v>
      </c>
      <c r="B17" s="190">
        <v>0</v>
      </c>
      <c r="C17" s="190">
        <v>1200</v>
      </c>
      <c r="D17" s="190">
        <v>1000</v>
      </c>
      <c r="E17" s="190">
        <f>SUM(D17-B17)</f>
        <v>1000</v>
      </c>
      <c r="F17" s="160"/>
      <c r="G17" s="161">
        <v>1000</v>
      </c>
      <c r="H17" s="161">
        <v>0</v>
      </c>
      <c r="I17" s="162">
        <v>773.03</v>
      </c>
    </row>
    <row r="18" spans="1:9" ht="15.75" thickBot="1">
      <c r="A18" s="164"/>
      <c r="B18" s="191"/>
      <c r="C18" s="192"/>
      <c r="D18" s="192"/>
      <c r="E18" s="192"/>
      <c r="F18" s="165"/>
      <c r="G18" s="166"/>
      <c r="H18" s="166"/>
      <c r="I18" s="167"/>
    </row>
    <row r="19" spans="1:9" ht="15">
      <c r="A19" s="172"/>
      <c r="B19" s="193"/>
      <c r="C19" s="194"/>
      <c r="D19" s="193"/>
      <c r="E19" s="193"/>
      <c r="F19" s="157"/>
      <c r="G19" s="158"/>
      <c r="H19" s="158"/>
      <c r="I19" s="168"/>
    </row>
    <row r="20" spans="1:9" ht="15">
      <c r="A20" s="156" t="s">
        <v>96</v>
      </c>
      <c r="B20" s="190">
        <v>491.23</v>
      </c>
      <c r="C20" s="190">
        <v>4000</v>
      </c>
      <c r="D20" s="190">
        <v>4000</v>
      </c>
      <c r="E20" s="190">
        <f>SUM(D20-B20)</f>
        <v>3508.77</v>
      </c>
      <c r="F20" s="160"/>
      <c r="G20" s="158">
        <v>2000</v>
      </c>
      <c r="H20" s="158">
        <v>1508.77</v>
      </c>
      <c r="I20" s="168">
        <v>1257.21</v>
      </c>
    </row>
    <row r="21" spans="1:9" ht="15.75" thickBot="1">
      <c r="A21" s="164"/>
      <c r="B21" s="195"/>
      <c r="C21" s="195"/>
      <c r="D21" s="192"/>
      <c r="E21" s="192"/>
      <c r="F21" s="173"/>
      <c r="G21" s="166"/>
      <c r="H21" s="166"/>
      <c r="I21" s="167"/>
    </row>
    <row r="22" spans="1:9" ht="15.75" thickBot="1">
      <c r="A22" s="174" t="s">
        <v>97</v>
      </c>
      <c r="B22" s="196">
        <f>SUM(B5+B8+B11+B20)</f>
        <v>1150.29</v>
      </c>
      <c r="C22" s="197">
        <f>SUM(C5:C21)</f>
        <v>12336</v>
      </c>
      <c r="D22" s="198">
        <f>SUM(D5:D20)</f>
        <v>10650</v>
      </c>
      <c r="E22" s="198">
        <f>SUM(E4:E21)</f>
        <v>9499.71</v>
      </c>
      <c r="F22" s="175"/>
      <c r="G22" s="176">
        <f>SUM(G5:G20)</f>
        <v>6027.5</v>
      </c>
      <c r="H22" s="176">
        <f>SUM(H5+H11+H20)</f>
        <v>3571.81</v>
      </c>
      <c r="I22" s="176">
        <f>SUM(I4:I21)</f>
        <v>2585.81</v>
      </c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2016-12-07T12:41:11Z</cp:lastPrinted>
  <dcterms:created xsi:type="dcterms:W3CDTF">2001-02-27T19:39:15Z</dcterms:created>
  <dcterms:modified xsi:type="dcterms:W3CDTF">2020-09-25T05:48:19Z</dcterms:modified>
  <cp:category/>
  <cp:version/>
  <cp:contentType/>
  <cp:contentStatus/>
</cp:coreProperties>
</file>