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jo114\OneDrive\Desktop\Comité Régional\Comptes bilans et rapports\Bilans et rapports commissions\TECHNIQUE\2019\"/>
    </mc:Choice>
  </mc:AlternateContent>
  <xr:revisionPtr revIDLastSave="2" documentId="13_ncr:1_{616C834B-485E-40A6-A7A3-6834B37F50F7}" xr6:coauthVersionLast="45" xr6:coauthVersionMax="45" xr10:uidLastSave="{174CB02A-BE71-4A24-9CEE-4D84D200BC43}"/>
  <bookViews>
    <workbookView xWindow="-110" yWindow="-110" windowWidth="19420" windowHeight="10420" tabRatio="947" activeTab="5" xr2:uid="{00000000-000D-0000-FFFF-FFFF00000000}"/>
  </bookViews>
  <sheets>
    <sheet name="Poste 1 stages" sheetId="1" r:id="rId1"/>
    <sheet name="Poste 2 Activités + réunions" sheetId="4" r:id="rId2"/>
    <sheet name="Poste 3 Matériels" sheetId="5" r:id="rId3"/>
    <sheet name="Poste 4 Subventions" sheetId="8" r:id="rId4"/>
    <sheet name="Poste 8 charges d'exploitation" sheetId="6" r:id="rId5"/>
    <sheet name="COMPTE CHEQUES" sheetId="12" r:id="rId6"/>
    <sheet name="BILAN" sheetId="11" r:id="rId7"/>
    <sheet name="Feuil1" sheetId="13" r:id="rId8"/>
    <sheet name="Prévisionnel 2020" sheetId="14" r:id="rId9"/>
  </sheets>
  <definedNames>
    <definedName name="_xlnm.Print_Area" localSheetId="6">BILAN!$A$1:$J$79</definedName>
    <definedName name="_xlnm.Print_Area" localSheetId="0">'Poste 1 stages'!$A$1:$E$46</definedName>
    <definedName name="_xlnm.Print_Area" localSheetId="8">'Prévisionnel 2020'!$A$1:$G$32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6" l="1"/>
  <c r="E37" i="6" l="1"/>
  <c r="E38" i="6" s="1"/>
  <c r="E31" i="4" l="1"/>
  <c r="E32" i="4"/>
  <c r="E33" i="4" s="1"/>
  <c r="E10" i="12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83" i="12" s="1"/>
  <c r="E84" i="12" s="1"/>
  <c r="E85" i="12" s="1"/>
  <c r="E86" i="12" s="1"/>
  <c r="E87" i="12" s="1"/>
  <c r="E88" i="12" s="1"/>
  <c r="E89" i="12" s="1"/>
  <c r="E90" i="12" s="1"/>
  <c r="E91" i="12" s="1"/>
  <c r="E92" i="12" s="1"/>
  <c r="E93" i="12" s="1"/>
  <c r="E94" i="12" s="1"/>
  <c r="E95" i="12" s="1"/>
  <c r="E96" i="12" s="1"/>
  <c r="E97" i="12" s="1"/>
  <c r="E98" i="12" s="1"/>
  <c r="E99" i="12" s="1"/>
  <c r="E43" i="1"/>
  <c r="E44" i="1"/>
  <c r="E45" i="1"/>
  <c r="E41" i="1"/>
  <c r="E42" i="1"/>
  <c r="E8" i="6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28" i="4"/>
  <c r="E29" i="4"/>
  <c r="E30" i="4"/>
  <c r="E26" i="4"/>
  <c r="E27" i="4"/>
  <c r="C34" i="4"/>
  <c r="E34" i="4" s="1"/>
  <c r="E6" i="12"/>
  <c r="E7" i="12"/>
  <c r="E8" i="12"/>
  <c r="E9" i="12"/>
  <c r="D34" i="4"/>
  <c r="J16" i="1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C46" i="1"/>
  <c r="F6" i="11"/>
  <c r="D46" i="1"/>
  <c r="J6" i="11"/>
  <c r="G31" i="14"/>
  <c r="E7" i="8"/>
  <c r="E8" i="8"/>
  <c r="E9" i="8"/>
  <c r="A27" i="13"/>
  <c r="A31" i="13"/>
  <c r="D10" i="8"/>
  <c r="D12" i="5"/>
  <c r="J38" i="11"/>
  <c r="D39" i="6"/>
  <c r="J52" i="11"/>
  <c r="J72" i="11" s="1"/>
  <c r="E75" i="11" s="1"/>
  <c r="C12" i="5"/>
  <c r="F38" i="11" s="1"/>
  <c r="C10" i="8"/>
  <c r="F45" i="11"/>
  <c r="F52" i="11"/>
  <c r="E5" i="6"/>
  <c r="E6" i="6"/>
  <c r="E7" i="6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7" i="5"/>
  <c r="E8" i="5" s="1"/>
  <c r="E9" i="5" s="1"/>
  <c r="E10" i="5" s="1"/>
  <c r="E11" i="5" s="1"/>
  <c r="E12" i="5"/>
  <c r="E10" i="8"/>
  <c r="J45" i="11"/>
  <c r="E46" i="1"/>
  <c r="F16" i="11" l="1"/>
  <c r="F72" i="11" s="1"/>
  <c r="E76" i="11" s="1"/>
  <c r="E77" i="11" s="1"/>
  <c r="E39" i="6"/>
</calcChain>
</file>

<file path=xl/sharedStrings.xml><?xml version="1.0" encoding="utf-8"?>
<sst xmlns="http://schemas.openxmlformats.org/spreadsheetml/2006/main" count="363" uniqueCount="242">
  <si>
    <t>Poste 1  Stages</t>
  </si>
  <si>
    <t>Date</t>
  </si>
  <si>
    <t>Nature mouvement</t>
  </si>
  <si>
    <t>Crédit</t>
  </si>
  <si>
    <t>Total</t>
  </si>
  <si>
    <t>Débit</t>
  </si>
  <si>
    <t>Poste 3 Matériels</t>
  </si>
  <si>
    <t>Ouverture</t>
  </si>
  <si>
    <t>OUVERTURE</t>
  </si>
  <si>
    <t>DATE</t>
  </si>
  <si>
    <t>NATURE</t>
  </si>
  <si>
    <t>DEBIT</t>
  </si>
  <si>
    <t>CREDIT</t>
  </si>
  <si>
    <t>TOTAL</t>
  </si>
  <si>
    <t>Poste 8  Charges d'exploitation</t>
  </si>
  <si>
    <t>Poste 4  Subventions</t>
  </si>
  <si>
    <t>Comité Regional Corse de la FFESSM</t>
  </si>
  <si>
    <t>Compte de résultat</t>
  </si>
  <si>
    <t>Commission Technique  Régionale</t>
  </si>
  <si>
    <t>Poste 1</t>
  </si>
  <si>
    <t>Dépenses</t>
  </si>
  <si>
    <t>Recettes</t>
  </si>
  <si>
    <t>STAGES</t>
  </si>
  <si>
    <t>Détail</t>
  </si>
  <si>
    <t>Poste 2</t>
  </si>
  <si>
    <t>ACTIVITES ET REUNIONS</t>
  </si>
  <si>
    <t>Poste 3</t>
  </si>
  <si>
    <t>MATERIELS</t>
  </si>
  <si>
    <t>Poste 4</t>
  </si>
  <si>
    <t>SUBVENTIONS</t>
  </si>
  <si>
    <t>Poste 8</t>
  </si>
  <si>
    <t>Charges d'exploitation</t>
  </si>
  <si>
    <t>Petit équipement</t>
  </si>
  <si>
    <t>Fournitures administratives</t>
  </si>
  <si>
    <t>Location véhicule</t>
  </si>
  <si>
    <t>Entretien matériel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</si>
  <si>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</si>
  <si>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</si>
  <si>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</si>
  <si>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</si>
  <si>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</si>
  <si>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</si>
  <si>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Indemnités Cadres Techniques</t>
  </si>
  <si>
    <t>Publicité propagande</t>
  </si>
  <si>
    <t>Total dépenses</t>
  </si>
  <si>
    <t>Total recettes</t>
  </si>
  <si>
    <t>Poste 2 Activités et Réunions</t>
  </si>
  <si>
    <t>N.C.</t>
  </si>
  <si>
    <t>Ristourne Cartes CMAS Comité Régional</t>
  </si>
  <si>
    <t>Nourriture &amp; hébergement</t>
  </si>
  <si>
    <t>Achat cartes CMAS et fournitures fédérales</t>
  </si>
  <si>
    <t>Nourriture &amp; hébergement stagiaires IR et MF2</t>
  </si>
  <si>
    <t>Restauration</t>
  </si>
  <si>
    <t>Location salle</t>
  </si>
  <si>
    <t>Frais kilométriques</t>
  </si>
  <si>
    <t>Réunions CTN</t>
  </si>
  <si>
    <t>Réunions AGN</t>
  </si>
  <si>
    <t xml:space="preserve">Report solde bancaire= avoir pour exercice suivant: </t>
  </si>
  <si>
    <t>Bilan de l'activité</t>
  </si>
  <si>
    <t>Subvention Comité Régional (reste en banque)</t>
  </si>
  <si>
    <t>Solde réel au 31/12/2017</t>
  </si>
  <si>
    <t>Charges à débiter</t>
  </si>
  <si>
    <t>Solde bancaire au 31/12/2017</t>
  </si>
  <si>
    <t>Rapprochement bancaire au 31/12/2017</t>
  </si>
  <si>
    <t xml:space="preserve">Différence </t>
  </si>
  <si>
    <t>Subventions Comité Régional 1ère partie</t>
  </si>
  <si>
    <t>Subventions Comité Régional 2ème partie</t>
  </si>
  <si>
    <t>Subventions Comité Régional 3ème partie</t>
  </si>
  <si>
    <t>Subvention Comité Régional (1/2)</t>
  </si>
  <si>
    <t>Subvention Comité Régional (2/2)</t>
  </si>
  <si>
    <t>Aide à la formation MF2 :</t>
  </si>
  <si>
    <t>Formation Instructeurs Stagiaires :</t>
  </si>
  <si>
    <t>Formations Secourisme :</t>
  </si>
  <si>
    <t>Formations TIV :</t>
  </si>
  <si>
    <t>Activités et Réunions</t>
  </si>
  <si>
    <t>Séminaires et Collège :</t>
  </si>
  <si>
    <t>Réunion information CTR :</t>
  </si>
  <si>
    <t>Réunions diverses :</t>
  </si>
  <si>
    <t>Matériel</t>
  </si>
  <si>
    <t>Matériel informatique :</t>
  </si>
  <si>
    <t>Matériel Secourisme :</t>
  </si>
  <si>
    <t>Matériel TIV :</t>
  </si>
  <si>
    <t>Entretien du matériel :</t>
  </si>
  <si>
    <t>Frais et fournitures administratifs :</t>
  </si>
  <si>
    <t>Frais de déplacement :</t>
  </si>
  <si>
    <t>Total de la subvention demandée:</t>
  </si>
  <si>
    <t>Location salle + restauration</t>
  </si>
  <si>
    <t>Réunions CTR</t>
  </si>
  <si>
    <t>Réunion CTN - janvier 2019</t>
  </si>
  <si>
    <t>Remboursement FFESSM frais CTN - janvier 2019</t>
  </si>
  <si>
    <t>Séminaire des Instructeurs</t>
  </si>
  <si>
    <t>Réunion CTN - mai 2019</t>
  </si>
  <si>
    <t>Réunion CTN - septembre 2019</t>
  </si>
  <si>
    <t>Réunion CTN - janvier 2020</t>
  </si>
  <si>
    <t>Remboursement FFESSM frais CTN - mai 2019</t>
  </si>
  <si>
    <t>Remboursement FFESSM frais CTN - septembre 2019</t>
  </si>
  <si>
    <t>Remboursement FFESSM frais CTN - janvier 2020</t>
  </si>
  <si>
    <t>AGN BREST  hôtel + restauration - mars 2019</t>
  </si>
  <si>
    <t>Remboursement FFESSM frais AGN BREST - mars 2019</t>
  </si>
  <si>
    <t>COMPTES   2019</t>
  </si>
  <si>
    <t>CB - NOVOTEL ORLY - CTN PARIS - Janvier 2019</t>
  </si>
  <si>
    <t>CB - TAXI ORLY/PARIS 19ème - CTN PARIS - Janvier 2019</t>
  </si>
  <si>
    <t>CB - HOTEL B&amp;B - CTN PARIS - Janvier 2019</t>
  </si>
  <si>
    <t>CB - TAXI PARIS 19ème/ORLY - CTN PARIS - Janvier 2019</t>
  </si>
  <si>
    <t>CB - NOVOTEL ORLY (dîner) - CTN PARIS - Janvier 2019</t>
  </si>
  <si>
    <t>CB - FNAC adaptateur HDMI (portable)</t>
  </si>
  <si>
    <t>Cartes TIV (x3) - ATA CPB</t>
  </si>
  <si>
    <t>Frais déplacement AGR - AZ</t>
  </si>
  <si>
    <t>CHQ - Remboursement frais CTN PARIS - janvier 2019</t>
  </si>
  <si>
    <t>Carte TSI (x1) - ML LEGENDRE</t>
  </si>
  <si>
    <t>CB - Dîner gala AGN BREST - Mars 2019</t>
  </si>
  <si>
    <t>CHQ - Carte TSI (x1) - ML LEGENDRE</t>
  </si>
  <si>
    <t>VIR - AZ Frais déplacement AG Régionale</t>
  </si>
  <si>
    <t>VIR - CRC - F190235 Achat cartes février 2019 (x3)</t>
  </si>
  <si>
    <t>C.T.R. - Budget prévisionnel 2020</t>
  </si>
  <si>
    <t>CHQ - Cartes TIV (x3) - ATA CPB</t>
  </si>
  <si>
    <t>Frais déplacement réunion instances de contrôle - AZ</t>
  </si>
  <si>
    <t>Déjeuner CTR (AL + FZ)</t>
  </si>
  <si>
    <t>Cartes TIV (x3) - CODEP2B</t>
  </si>
  <si>
    <t>CB - HOTEL CONTINENTAL - AGN BREST - Mars 2019</t>
  </si>
  <si>
    <t>CB - LA DUREE - AGN BREST - Mars 2019</t>
  </si>
  <si>
    <t>CB - RELAIS D'ALSACE - AGN BREST - Mars 2019</t>
  </si>
  <si>
    <t>CB - RED HIPPO - AGN BREST - Mars 2019</t>
  </si>
  <si>
    <t>CB - TIR NA NOG - AGN BREST - Mars 2019</t>
  </si>
  <si>
    <t>Carte ANTEOR (x1) - T COLLIER</t>
  </si>
  <si>
    <t>VIR - CRC - F190322 Achat cartes Mars 2019 (x4)</t>
  </si>
  <si>
    <t>VIR - CRC - Subvention 2019 1/2</t>
  </si>
  <si>
    <t>VIR - CRC - F190441 Achat fournitures (diplômes…)</t>
  </si>
  <si>
    <t>Carte INITIATEUR (x2) - ISULA</t>
  </si>
  <si>
    <t>Carte TIV (x4) - PORTO-VECCHIO PLONGEE</t>
  </si>
  <si>
    <t>CHQ - T COLLIER - Carte ANTEOR (x1) - Avril 2019</t>
  </si>
  <si>
    <t>CB - AIR CORSICA - CTN MARSEILLE - Mai 2019</t>
  </si>
  <si>
    <t>SG - Cotisation annuelle carte VISA</t>
  </si>
  <si>
    <t>VIR - CRC - F190440 Achat cartes Avril 2019 (x7)</t>
  </si>
  <si>
    <t>CHQ - Remboursement frais AGN BREST - mars 2019</t>
  </si>
  <si>
    <t>Frais déplacement visite clubs Balagne-Porto (27/04/19) - AZ</t>
  </si>
  <si>
    <t>CB - LA PIZZA - Dîner réunion bureau CTR AJACCIO</t>
  </si>
  <si>
    <t>Carte MF1 (x1) - ODYSSEE</t>
  </si>
  <si>
    <t>Carte GP-N4 (x4) - PORTO-VECCHIO PLONGEE</t>
  </si>
  <si>
    <t>CB - LA POSTE - Frai envoi diplômes EPIC + INCANTU</t>
  </si>
  <si>
    <t>VIR - CRC - F190552 Achat cartes Mai 2019 (x5)</t>
  </si>
  <si>
    <t>CHQ - ODYSSEE - Remboursement frais IR/IRS - mai 2019</t>
  </si>
  <si>
    <t>Carte ANTEOR (x1) - S BLOUIN</t>
  </si>
  <si>
    <t>Carte MF1 (x1) - ISULA</t>
  </si>
  <si>
    <t>Carte GP-N4 (x3) - EPIC</t>
  </si>
  <si>
    <t>CHQ - remboursement frais CTN MARSEILLE - Mai 2019</t>
  </si>
  <si>
    <t>Cartes GP-N4 (x3) - CASTILLE</t>
  </si>
  <si>
    <t>CB - L'ESCALE - Déjeuner jury examen GP-N4 (CASTILLE)</t>
  </si>
  <si>
    <t>Frais déplacement GP-N4 CASTILLE juin 2019 - AZ</t>
  </si>
  <si>
    <t>Cartes GP-N4 (x2) - E RAGNOLE</t>
  </si>
  <si>
    <t>Cartes GP-N4 (x5) - INCANTU</t>
  </si>
  <si>
    <t>VIR - E RAGNOLE - Cartes GP-N4 (x2)</t>
  </si>
  <si>
    <t>VIR - INCANTU - Cartes GP-N4 (x5)</t>
  </si>
  <si>
    <t>Cartes GP-N4 (x2) - ODYSSEE</t>
  </si>
  <si>
    <t>VIR - CRC - F190651 Achat cartes Juin 2019 (x17)</t>
  </si>
  <si>
    <t>Cartes GP-N4 (x7) - INCANTU</t>
  </si>
  <si>
    <t>Cartes GP-N4 (x3) - E RAGNOLE</t>
  </si>
  <si>
    <t>Cartes MF1 (x3) - E RAGNOLE</t>
  </si>
  <si>
    <t>CHQ (375) - ISULA - Rembt frais repas IRS - juin 2019</t>
  </si>
  <si>
    <t>CHQ (375) - Rembt frais déplacement seminaire 2018 JPV</t>
  </si>
  <si>
    <t>CB - ESKY AIR CORSICA - CTN MARSEILLE - Sept 2019</t>
  </si>
  <si>
    <t>CHQ - E RAGNOLE - Cartes GP-N4 (x3) + MF1 (x3)</t>
  </si>
  <si>
    <t>CHQ - CASTILLE - Cartes GP-N4 (x3)</t>
  </si>
  <si>
    <t>CHQ - ODYSSEE - Cartes GP-N4 (x2)</t>
  </si>
  <si>
    <t>Cartes GP-N4 (x3) + MF1 (x2) - E RAGNOLE</t>
  </si>
  <si>
    <t>CHQ (375) - ISULA - Rembt IRS (240) + Déplacemt 2018</t>
  </si>
  <si>
    <t>Cartes INITIATEUR (x4) - EPIC</t>
  </si>
  <si>
    <t>Cartes MF1 (x4) - ISULA</t>
  </si>
  <si>
    <t>Cartes MF1 (x9) - INCANTU</t>
  </si>
  <si>
    <t>Cartes GP-N4 (x3) - ISULA</t>
  </si>
  <si>
    <t>VIR - INCANTU - Cartes MF1 (x9)</t>
  </si>
  <si>
    <t>Cartes MF1 (x6) - ISULA</t>
  </si>
  <si>
    <t xml:space="preserve">CB - AIR France - Vol A/R AJA-BORDEAUX </t>
  </si>
  <si>
    <t>(Erreur carte CB =&gt; remboursement AZ)</t>
  </si>
  <si>
    <t>CB - AIR France - Vol A/R AJA-BORDEAUX</t>
  </si>
  <si>
    <t>CHQ - Remboursement frais CTN MARSEILLE - sept 2019</t>
  </si>
  <si>
    <t>Carte GP-N4 associé (PAYET Hervé)</t>
  </si>
  <si>
    <t>Livret pédagogique MF1 - duplicata (SIMON)</t>
  </si>
  <si>
    <t>VIR - INCANTU - Stge final SERAFINI + Mobilité LACHURIES</t>
  </si>
  <si>
    <t>IRS SERAFINI (final + examen) : 546 € / Mobilité IR LACHURIES : 91 €</t>
  </si>
  <si>
    <t>CB - TEXAS CAFE - Apéro jury examen MF1 05/10/19</t>
  </si>
  <si>
    <t>Cartes GP-N4 (x4) - EPIC</t>
  </si>
  <si>
    <t>Cartes GP-N4 (x10) - INCANTU</t>
  </si>
  <si>
    <t>VIR - ISULA - Cartes  IC(x2) + GP-N4 (x3) + MF1 (x11)</t>
  </si>
  <si>
    <t>CB - CARDZPRINTER (cartes instructeurs)</t>
  </si>
  <si>
    <t>CHQ - FFESSM - Carte GP-N4 associé (Hervé PAYET)</t>
  </si>
  <si>
    <t>VIR - CRC - F190852 Achat cartes Juillet 2019 (x13)</t>
  </si>
  <si>
    <t>VIR - CRC - F1909120 Achat cartes Août 2019 (x5)</t>
  </si>
  <si>
    <t>CB - L'INCANTU - Apéro jury GP-N4</t>
  </si>
  <si>
    <t>VIR - CRC - F1909121 Achat cartes Septembre 2019 (x22)</t>
  </si>
  <si>
    <t>VIR - CRC - Subvention 2019 2/2</t>
  </si>
  <si>
    <t>CHQ (377) - FZ - Rembt frais déplacement IR - sept. 2019</t>
  </si>
  <si>
    <t>Cartes MF1 (x2) - EPIC</t>
  </si>
  <si>
    <t>Cartes INITIATEUR (x3) - E RAGNOLE</t>
  </si>
  <si>
    <t>Cartes MF1 (x3) - ODYSSEE PLONGEE</t>
  </si>
  <si>
    <t>CB - LE 24 - Déjeuner séminaire du Collège - nov 2019</t>
  </si>
  <si>
    <t>CHQ (379) - CASA GUELFUCCI - Salle séminaire - nov 2019</t>
  </si>
  <si>
    <t>CHQ (378) - HOTEL - Mobilité IR S GUIRAUD</t>
  </si>
  <si>
    <t>CHQ (380) - Rembt frais km séminaire A DESOGERE</t>
  </si>
  <si>
    <t>VIR - Rembt frais km séminaire JPV</t>
  </si>
  <si>
    <t>VIR - Rembt frais km mobilité IR JP VIGNOCCHI</t>
  </si>
  <si>
    <t>VIR - frais km séminaire et mobilité GP-N4 IR - JPV</t>
  </si>
  <si>
    <t>VIR - Rembt frais km séminaire AZ</t>
  </si>
  <si>
    <t>VIR - Rembt frais km examen GP-N4 GALERIA - AZ</t>
  </si>
  <si>
    <t>Stage recyclage TIV (novembre 2019 - AJACCIO)</t>
  </si>
  <si>
    <t>CHQ (382) - CIBPL - F18946 (écritoires instructeurs)</t>
  </si>
  <si>
    <t>CHQ (381) - Hôtel CASTEL VECCHIO - recyclage TIV</t>
  </si>
  <si>
    <t>VIR - Rembt frais km séminaire + GP-N4 GALERIA - AZ</t>
  </si>
  <si>
    <t>Livret pédagogique MF1 - allègement (DORCHIES L)</t>
  </si>
  <si>
    <t>Recyclage TIV (x5) - CLUB LEGION CALVI</t>
  </si>
  <si>
    <t>Recyclage TIV (x1) - BENAZETH P.</t>
  </si>
  <si>
    <t>Recyclage TIV (x1) - ALESSANDRI A.</t>
  </si>
  <si>
    <t>VIR - Rembt frais km stage examen EPIC - VE et JE</t>
  </si>
  <si>
    <t>VIR - EPIC Cartes IC (x4), GP-N4 (x4), MF1 (x2)</t>
  </si>
  <si>
    <t>CHQ - ODYSSEE Cartes MF1 (x3)</t>
  </si>
  <si>
    <t>CHQ - Remboursement AIR France - Vol A/R AJA-BDX</t>
  </si>
  <si>
    <t>VIR E RAGNOLE - Cartes INITIATEUR (x3)</t>
  </si>
  <si>
    <t>Cartes CMAS sur examens</t>
  </si>
  <si>
    <t>Émission de livret pédagogique (allègement, duplicata…)</t>
  </si>
  <si>
    <t>Recyclage TIV (x7)</t>
  </si>
  <si>
    <t>Cadeaux Collège Instructeurs</t>
  </si>
  <si>
    <t>Réunion CIFN - novembre 2019</t>
  </si>
  <si>
    <t>Remboursement frais CIFN - novembre 2019</t>
  </si>
  <si>
    <t>Erreur N° CB lors du paiement AIR France</t>
  </si>
  <si>
    <t>Solde en compte 01/01/2019</t>
  </si>
  <si>
    <t>Recettes diverses 2019</t>
  </si>
  <si>
    <t>Dépenses diverses 2019</t>
  </si>
  <si>
    <t>CHQ (383) - Rembt frais km mobilité IR - GUIRAUD S</t>
  </si>
  <si>
    <t>CHQ (383) - Rembt frais km séminaire SG</t>
  </si>
  <si>
    <t>CHQ (384) - ODYSSEE Rembt frais restauration IR mobilité</t>
  </si>
  <si>
    <t>VIR - rembt frais km séminaire M DUPRE</t>
  </si>
  <si>
    <t>BIGATA - Matériel TIV (malette, videoscope, …)</t>
  </si>
  <si>
    <t>Matériel TIV destiné aux formations régionales</t>
  </si>
  <si>
    <t>CB - Achat matériel TIV</t>
  </si>
  <si>
    <t>CHQ n°384 - Frais repas IR (ODYSSEE)</t>
  </si>
  <si>
    <t>VIR - Rembt frais km (M. DUPRE-POIGET)</t>
  </si>
  <si>
    <t>CHQ n°383 - Rembt frais (S. GUIRAUD)</t>
  </si>
  <si>
    <t>Opérations non-rapprochées</t>
  </si>
  <si>
    <t>CHQ (383) Frais de déplacement S GUIRAUD</t>
  </si>
  <si>
    <t>CHQ (384) Repas seminaire IR</t>
  </si>
  <si>
    <t>Virement Frais déplacement séminaire M Dupré</t>
  </si>
  <si>
    <t>CB Achat Matériel 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</si>
</sst>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€&quot;"/>
  </numFmts>
  <fonts count="35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i/>
      <u/>
      <sz val="8"/>
      <name val="Arial"/>
      <family val="2"/>
    </font>
    <font>
      <sz val="10"/>
      <color indexed="10"/>
      <name val="Arial"/>
      <family val="2"/>
    </font>
    <font>
      <b/>
      <sz val="26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theme="3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7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68">
    <xf numFmtId="0" fontId="0" fillId="0" borderId="0" xfId="0"/>
    <xf numFmtId="2" fontId="0" fillId="0" borderId="0" xfId="0" applyNumberFormat="1"/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6" fillId="0" borderId="2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4" fontId="12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4" fontId="12" fillId="0" borderId="0" xfId="0" applyNumberFormat="1" applyFont="1"/>
    <xf numFmtId="0" fontId="11" fillId="0" borderId="0" xfId="0" applyFont="1"/>
    <xf numFmtId="0" fontId="12" fillId="0" borderId="0" xfId="0" applyFont="1"/>
    <xf numFmtId="4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164" fontId="12" fillId="0" borderId="1" xfId="0" applyNumberFormat="1" applyFont="1" applyFill="1" applyBorder="1"/>
    <xf numFmtId="0" fontId="14" fillId="0" borderId="0" xfId="0" applyFont="1" applyFill="1"/>
    <xf numFmtId="0" fontId="0" fillId="0" borderId="0" xfId="0" applyFill="1" applyBorder="1"/>
    <xf numFmtId="4" fontId="11" fillId="0" borderId="0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center"/>
    </xf>
    <xf numFmtId="4" fontId="12" fillId="2" borderId="6" xfId="0" applyNumberFormat="1" applyFont="1" applyFill="1" applyBorder="1"/>
    <xf numFmtId="4" fontId="12" fillId="2" borderId="7" xfId="0" applyNumberFormat="1" applyFont="1" applyFill="1" applyBorder="1"/>
    <xf numFmtId="4" fontId="12" fillId="2" borderId="8" xfId="0" applyNumberFormat="1" applyFont="1" applyFill="1" applyBorder="1" applyAlignment="1">
      <alignment horizontal="right"/>
    </xf>
    <xf numFmtId="4" fontId="12" fillId="2" borderId="9" xfId="0" applyNumberFormat="1" applyFont="1" applyFill="1" applyBorder="1" applyAlignment="1">
      <alignment horizontal="center"/>
    </xf>
    <xf numFmtId="3" fontId="12" fillId="2" borderId="7" xfId="0" applyNumberFormat="1" applyFont="1" applyFill="1" applyBorder="1"/>
    <xf numFmtId="4" fontId="12" fillId="2" borderId="11" xfId="0" applyNumberFormat="1" applyFont="1" applyFill="1" applyBorder="1"/>
    <xf numFmtId="4" fontId="13" fillId="2" borderId="11" xfId="0" applyNumberFormat="1" applyFont="1" applyFill="1" applyBorder="1"/>
    <xf numFmtId="4" fontId="12" fillId="2" borderId="12" xfId="0" applyNumberFormat="1" applyFont="1" applyFill="1" applyBorder="1" applyAlignment="1">
      <alignment horizontal="right"/>
    </xf>
    <xf numFmtId="165" fontId="4" fillId="2" borderId="13" xfId="0" applyNumberFormat="1" applyFont="1" applyFill="1" applyBorder="1" applyAlignment="1">
      <alignment horizontal="right"/>
    </xf>
    <xf numFmtId="4" fontId="13" fillId="2" borderId="10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 horizontal="left"/>
    </xf>
    <xf numFmtId="4" fontId="13" fillId="0" borderId="0" xfId="0" applyNumberFormat="1" applyFont="1" applyFill="1" applyBorder="1"/>
    <xf numFmtId="4" fontId="11" fillId="0" borderId="15" xfId="0" applyNumberFormat="1" applyFont="1" applyFill="1" applyBorder="1" applyAlignment="1">
      <alignment horizontal="right"/>
    </xf>
    <xf numFmtId="165" fontId="15" fillId="0" borderId="16" xfId="0" applyNumberFormat="1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4" fontId="11" fillId="0" borderId="15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4" fontId="11" fillId="0" borderId="17" xfId="0" applyNumberFormat="1" applyFont="1" applyFill="1" applyBorder="1" applyAlignment="1">
      <alignment horizontal="left"/>
    </xf>
    <xf numFmtId="4" fontId="11" fillId="0" borderId="17" xfId="0" applyNumberFormat="1" applyFont="1" applyFill="1" applyBorder="1"/>
    <xf numFmtId="4" fontId="12" fillId="3" borderId="6" xfId="0" applyNumberFormat="1" applyFont="1" applyFill="1" applyBorder="1"/>
    <xf numFmtId="4" fontId="12" fillId="3" borderId="7" xfId="0" applyNumberFormat="1" applyFont="1" applyFill="1" applyBorder="1"/>
    <xf numFmtId="4" fontId="11" fillId="3" borderId="8" xfId="0" applyNumberFormat="1" applyFont="1" applyFill="1" applyBorder="1" applyAlignment="1">
      <alignment horizontal="right"/>
    </xf>
    <xf numFmtId="4" fontId="12" fillId="3" borderId="9" xfId="0" applyNumberFormat="1" applyFont="1" applyFill="1" applyBorder="1" applyAlignment="1">
      <alignment horizontal="center"/>
    </xf>
    <xf numFmtId="3" fontId="12" fillId="3" borderId="7" xfId="0" applyNumberFormat="1" applyFont="1" applyFill="1" applyBorder="1"/>
    <xf numFmtId="4" fontId="12" fillId="3" borderId="8" xfId="0" applyNumberFormat="1" applyFont="1" applyFill="1" applyBorder="1" applyAlignment="1">
      <alignment horizontal="right"/>
    </xf>
    <xf numFmtId="4" fontId="4" fillId="3" borderId="10" xfId="0" applyNumberFormat="1" applyFont="1" applyFill="1" applyBorder="1"/>
    <xf numFmtId="4" fontId="12" fillId="3" borderId="11" xfId="0" applyNumberFormat="1" applyFont="1" applyFill="1" applyBorder="1"/>
    <xf numFmtId="4" fontId="14" fillId="3" borderId="11" xfId="0" applyNumberFormat="1" applyFont="1" applyFill="1" applyBorder="1"/>
    <xf numFmtId="4" fontId="11" fillId="3" borderId="12" xfId="0" applyNumberFormat="1" applyFont="1" applyFill="1" applyBorder="1" applyAlignment="1">
      <alignment horizontal="right"/>
    </xf>
    <xf numFmtId="165" fontId="4" fillId="3" borderId="13" xfId="0" applyNumberFormat="1" applyFont="1" applyFill="1" applyBorder="1" applyAlignment="1">
      <alignment horizontal="right"/>
    </xf>
    <xf numFmtId="4" fontId="13" fillId="3" borderId="10" xfId="0" applyNumberFormat="1" applyFont="1" applyFill="1" applyBorder="1" applyAlignment="1">
      <alignment horizontal="left"/>
    </xf>
    <xf numFmtId="4" fontId="13" fillId="3" borderId="11" xfId="0" applyNumberFormat="1" applyFont="1" applyFill="1" applyBorder="1" applyAlignment="1">
      <alignment horizontal="left"/>
    </xf>
    <xf numFmtId="4" fontId="12" fillId="3" borderId="12" xfId="0" applyNumberFormat="1" applyFont="1" applyFill="1" applyBorder="1" applyAlignment="1">
      <alignment horizontal="right"/>
    </xf>
    <xf numFmtId="165" fontId="15" fillId="0" borderId="18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1" fillId="3" borderId="7" xfId="0" applyNumberFormat="1" applyFont="1" applyFill="1" applyBorder="1" applyAlignment="1">
      <alignment horizontal="right"/>
    </xf>
    <xf numFmtId="4" fontId="11" fillId="3" borderId="7" xfId="0" applyNumberFormat="1" applyFont="1" applyFill="1" applyBorder="1"/>
    <xf numFmtId="3" fontId="11" fillId="3" borderId="7" xfId="0" applyNumberFormat="1" applyFont="1" applyFill="1" applyBorder="1"/>
    <xf numFmtId="4" fontId="13" fillId="3" borderId="11" xfId="0" applyNumberFormat="1" applyFont="1" applyFill="1" applyBorder="1"/>
    <xf numFmtId="4" fontId="11" fillId="3" borderId="11" xfId="0" applyNumberFormat="1" applyFont="1" applyFill="1" applyBorder="1" applyAlignment="1">
      <alignment horizontal="right"/>
    </xf>
    <xf numFmtId="4" fontId="13" fillId="3" borderId="11" xfId="0" applyNumberFormat="1" applyFont="1" applyFill="1" applyBorder="1" applyAlignment="1">
      <alignment horizontal="right"/>
    </xf>
    <xf numFmtId="4" fontId="12" fillId="3" borderId="11" xfId="0" applyNumberFormat="1" applyFont="1" applyFill="1" applyBorder="1" applyAlignment="1">
      <alignment horizontal="right"/>
    </xf>
    <xf numFmtId="4" fontId="11" fillId="0" borderId="6" xfId="0" applyNumberFormat="1" applyFont="1" applyFill="1" applyBorder="1"/>
    <xf numFmtId="4" fontId="11" fillId="0" borderId="7" xfId="0" applyNumberFormat="1" applyFont="1" applyFill="1" applyBorder="1"/>
    <xf numFmtId="4" fontId="13" fillId="0" borderId="7" xfId="0" applyNumberFormat="1" applyFont="1" applyFill="1" applyBorder="1"/>
    <xf numFmtId="4" fontId="11" fillId="0" borderId="19" xfId="0" applyNumberFormat="1" applyFont="1" applyFill="1" applyBorder="1" applyAlignment="1">
      <alignment horizontal="right"/>
    </xf>
    <xf numFmtId="165" fontId="15" fillId="0" borderId="20" xfId="0" applyNumberFormat="1" applyFont="1" applyFill="1" applyBorder="1" applyAlignment="1">
      <alignment horizontal="right"/>
    </xf>
    <xf numFmtId="4" fontId="13" fillId="0" borderId="7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left"/>
    </xf>
    <xf numFmtId="4" fontId="11" fillId="0" borderId="0" xfId="0" applyNumberFormat="1" applyFont="1" applyBorder="1"/>
    <xf numFmtId="3" fontId="11" fillId="0" borderId="0" xfId="0" applyNumberFormat="1" applyFont="1" applyBorder="1"/>
    <xf numFmtId="4" fontId="11" fillId="0" borderId="15" xfId="0" applyNumberFormat="1" applyFont="1" applyBorder="1" applyAlignment="1">
      <alignment horizontal="right"/>
    </xf>
    <xf numFmtId="165" fontId="15" fillId="0" borderId="18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165" fontId="15" fillId="0" borderId="22" xfId="0" applyNumberFormat="1" applyFont="1" applyBorder="1" applyAlignment="1">
      <alignment horizontal="right"/>
    </xf>
    <xf numFmtId="4" fontId="11" fillId="0" borderId="11" xfId="0" applyNumberFormat="1" applyFont="1" applyBorder="1"/>
    <xf numFmtId="3" fontId="11" fillId="0" borderId="11" xfId="0" applyNumberFormat="1" applyFont="1" applyBorder="1"/>
    <xf numFmtId="4" fontId="13" fillId="3" borderId="10" xfId="0" applyNumberFormat="1" applyFont="1" applyFill="1" applyBorder="1" applyAlignment="1">
      <alignment horizontal="right"/>
    </xf>
    <xf numFmtId="4" fontId="12" fillId="0" borderId="14" xfId="0" applyNumberFormat="1" applyFont="1" applyFill="1" applyBorder="1"/>
    <xf numFmtId="4" fontId="12" fillId="0" borderId="0" xfId="0" applyNumberFormat="1" applyFont="1" applyFill="1" applyBorder="1"/>
    <xf numFmtId="4" fontId="14" fillId="0" borderId="0" xfId="0" applyNumberFormat="1" applyFont="1" applyFill="1" applyBorder="1"/>
    <xf numFmtId="4" fontId="12" fillId="0" borderId="15" xfId="0" applyNumberFormat="1" applyFont="1" applyFill="1" applyBorder="1" applyAlignment="1">
      <alignment horizontal="right"/>
    </xf>
    <xf numFmtId="4" fontId="12" fillId="0" borderId="14" xfId="0" applyNumberFormat="1" applyFont="1" applyBorder="1"/>
    <xf numFmtId="4" fontId="4" fillId="3" borderId="7" xfId="0" applyNumberFormat="1" applyFont="1" applyFill="1" applyBorder="1"/>
    <xf numFmtId="4" fontId="15" fillId="3" borderId="7" xfId="0" applyNumberFormat="1" applyFont="1" applyFill="1" applyBorder="1"/>
    <xf numFmtId="4" fontId="11" fillId="3" borderId="6" xfId="0" applyNumberFormat="1" applyFont="1" applyFill="1" applyBorder="1"/>
    <xf numFmtId="4" fontId="15" fillId="0" borderId="6" xfId="0" applyNumberFormat="1" applyFont="1" applyFill="1" applyBorder="1"/>
    <xf numFmtId="4" fontId="13" fillId="0" borderId="6" xfId="0" applyNumberFormat="1" applyFont="1" applyFill="1" applyBorder="1" applyAlignment="1">
      <alignment horizontal="right"/>
    </xf>
    <xf numFmtId="4" fontId="15" fillId="0" borderId="0" xfId="0" applyNumberFormat="1" applyFont="1" applyFill="1" applyBorder="1"/>
    <xf numFmtId="4" fontId="11" fillId="0" borderId="14" xfId="0" applyNumberFormat="1" applyFont="1" applyBorder="1"/>
    <xf numFmtId="4" fontId="4" fillId="0" borderId="0" xfId="0" applyNumberFormat="1" applyFont="1" applyBorder="1"/>
    <xf numFmtId="4" fontId="11" fillId="0" borderId="15" xfId="0" applyNumberFormat="1" applyFont="1" applyBorder="1"/>
    <xf numFmtId="4" fontId="15" fillId="0" borderId="0" xfId="0" applyNumberFormat="1" applyFont="1" applyBorder="1"/>
    <xf numFmtId="4" fontId="11" fillId="0" borderId="10" xfId="0" applyNumberFormat="1" applyFont="1" applyBorder="1"/>
    <xf numFmtId="4" fontId="6" fillId="0" borderId="11" xfId="0" applyNumberFormat="1" applyFont="1" applyBorder="1"/>
    <xf numFmtId="4" fontId="12" fillId="0" borderId="10" xfId="0" applyNumberFormat="1" applyFont="1" applyBorder="1"/>
    <xf numFmtId="3" fontId="12" fillId="0" borderId="11" xfId="0" applyNumberFormat="1" applyFont="1" applyBorder="1"/>
    <xf numFmtId="4" fontId="6" fillId="0" borderId="0" xfId="0" applyNumberFormat="1" applyFont="1" applyBorder="1" applyAlignment="1">
      <alignment horizontal="right"/>
    </xf>
    <xf numFmtId="4" fontId="18" fillId="0" borderId="2" xfId="0" applyNumberFormat="1" applyFont="1" applyBorder="1" applyAlignment="1">
      <alignment horizontal="center"/>
    </xf>
    <xf numFmtId="4" fontId="6" fillId="0" borderId="0" xfId="0" applyNumberFormat="1" applyFont="1" applyBorder="1"/>
    <xf numFmtId="3" fontId="6" fillId="0" borderId="0" xfId="0" applyNumberFormat="1" applyFont="1" applyBorder="1"/>
    <xf numFmtId="4" fontId="20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21" fillId="0" borderId="2" xfId="0" applyNumberFormat="1" applyFont="1" applyBorder="1"/>
    <xf numFmtId="4" fontId="19" fillId="0" borderId="2" xfId="0" applyNumberFormat="1" applyFont="1" applyBorder="1"/>
    <xf numFmtId="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0" fillId="0" borderId="0" xfId="0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1" fillId="0" borderId="0" xfId="0" applyFont="1" applyBorder="1"/>
    <xf numFmtId="2" fontId="0" fillId="0" borderId="26" xfId="0" applyNumberFormat="1" applyBorder="1"/>
    <xf numFmtId="14" fontId="0" fillId="0" borderId="1" xfId="0" applyNumberFormat="1" applyFill="1" applyBorder="1"/>
    <xf numFmtId="165" fontId="0" fillId="0" borderId="1" xfId="0" applyNumberFormat="1" applyFill="1" applyBorder="1"/>
    <xf numFmtId="165" fontId="12" fillId="0" borderId="1" xfId="0" applyNumberFormat="1" applyFont="1" applyFill="1" applyBorder="1"/>
    <xf numFmtId="0" fontId="12" fillId="0" borderId="1" xfId="0" applyFont="1" applyBorder="1"/>
    <xf numFmtId="14" fontId="0" fillId="0" borderId="1" xfId="0" applyNumberFormat="1" applyBorder="1"/>
    <xf numFmtId="164" fontId="0" fillId="0" borderId="0" xfId="0" applyNumberFormat="1" applyBorder="1"/>
    <xf numFmtId="0" fontId="4" fillId="0" borderId="2" xfId="0" applyFont="1" applyFill="1" applyBorder="1" applyAlignment="1">
      <alignment horizontal="center"/>
    </xf>
    <xf numFmtId="164" fontId="0" fillId="0" borderId="26" xfId="0" applyNumberFormat="1" applyBorder="1"/>
    <xf numFmtId="0" fontId="0" fillId="0" borderId="27" xfId="0" applyBorder="1" applyAlignment="1">
      <alignment horizontal="center"/>
    </xf>
    <xf numFmtId="4" fontId="11" fillId="0" borderId="14" xfId="0" applyNumberFormat="1" applyFont="1" applyFill="1" applyBorder="1"/>
    <xf numFmtId="4" fontId="11" fillId="0" borderId="0" xfId="0" applyNumberFormat="1" applyFont="1" applyFill="1" applyBorder="1"/>
    <xf numFmtId="4" fontId="11" fillId="0" borderId="0" xfId="0" applyNumberFormat="1" applyFont="1" applyBorder="1"/>
    <xf numFmtId="4" fontId="11" fillId="0" borderId="14" xfId="0" applyNumberFormat="1" applyFont="1" applyBorder="1" applyAlignment="1"/>
    <xf numFmtId="4" fontId="11" fillId="0" borderId="0" xfId="0" applyNumberFormat="1" applyFont="1" applyBorder="1" applyAlignment="1"/>
    <xf numFmtId="4" fontId="11" fillId="0" borderId="17" xfId="0" applyNumberFormat="1" applyFont="1" applyBorder="1" applyAlignment="1"/>
    <xf numFmtId="4" fontId="11" fillId="0" borderId="20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/>
    <xf numFmtId="4" fontId="11" fillId="0" borderId="0" xfId="0" applyNumberFormat="1" applyFont="1" applyFill="1" applyBorder="1" applyAlignment="1"/>
    <xf numFmtId="4" fontId="11" fillId="0" borderId="17" xfId="0" applyNumberFormat="1" applyFont="1" applyFill="1" applyBorder="1" applyAlignment="1"/>
    <xf numFmtId="0" fontId="0" fillId="5" borderId="0" xfId="0" applyFill="1"/>
    <xf numFmtId="14" fontId="0" fillId="0" borderId="1" xfId="0" applyNumberFormat="1" applyFill="1" applyBorder="1" applyAlignment="1">
      <alignment horizontal="center"/>
    </xf>
    <xf numFmtId="0" fontId="0" fillId="6" borderId="0" xfId="0" applyFill="1"/>
    <xf numFmtId="0" fontId="0" fillId="0" borderId="1" xfId="0" applyFont="1" applyFill="1" applyBorder="1"/>
    <xf numFmtId="0" fontId="0" fillId="4" borderId="0" xfId="0" applyFill="1"/>
    <xf numFmtId="0" fontId="14" fillId="4" borderId="0" xfId="0" applyFont="1" applyFill="1"/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4" borderId="0" xfId="0" applyFill="1" applyBorder="1"/>
    <xf numFmtId="0" fontId="0" fillId="0" borderId="1" xfId="0" applyFont="1" applyBorder="1"/>
    <xf numFmtId="4" fontId="13" fillId="0" borderId="0" xfId="0" applyNumberFormat="1" applyFont="1" applyFill="1" applyBorder="1" applyAlignment="1">
      <alignment horizontal="left"/>
    </xf>
    <xf numFmtId="164" fontId="24" fillId="0" borderId="1" xfId="0" applyNumberFormat="1" applyFont="1" applyFill="1" applyBorder="1"/>
    <xf numFmtId="0" fontId="25" fillId="0" borderId="1" xfId="0" applyFont="1" applyFill="1" applyBorder="1"/>
    <xf numFmtId="164" fontId="25" fillId="0" borderId="1" xfId="0" applyNumberFormat="1" applyFont="1" applyFill="1" applyBorder="1"/>
    <xf numFmtId="4" fontId="15" fillId="0" borderId="18" xfId="0" applyNumberFormat="1" applyFont="1" applyFill="1" applyBorder="1" applyAlignment="1">
      <alignment horizontal="right"/>
    </xf>
    <xf numFmtId="4" fontId="26" fillId="0" borderId="14" xfId="0" applyNumberFormat="1" applyFont="1" applyFill="1" applyBorder="1"/>
    <xf numFmtId="0" fontId="25" fillId="0" borderId="1" xfId="0" applyFont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6" fillId="0" borderId="1" xfId="0" applyNumberFormat="1" applyFont="1" applyBorder="1" applyAlignment="1"/>
    <xf numFmtId="164" fontId="19" fillId="0" borderId="1" xfId="0" applyNumberFormat="1" applyFont="1" applyBorder="1"/>
    <xf numFmtId="164" fontId="19" fillId="0" borderId="1" xfId="0" applyNumberFormat="1" applyFont="1" applyFill="1" applyBorder="1"/>
    <xf numFmtId="164" fontId="17" fillId="0" borderId="1" xfId="0" applyNumberFormat="1" applyFont="1" applyFill="1" applyBorder="1"/>
    <xf numFmtId="165" fontId="16" fillId="0" borderId="1" xfId="0" applyNumberFormat="1" applyFont="1" applyBorder="1" applyAlignment="1"/>
    <xf numFmtId="165" fontId="19" fillId="4" borderId="1" xfId="0" applyNumberFormat="1" applyFont="1" applyFill="1" applyBorder="1"/>
    <xf numFmtId="164" fontId="12" fillId="0" borderId="1" xfId="0" applyNumberFormat="1" applyFont="1" applyFill="1" applyBorder="1" applyAlignment="1">
      <alignment horizontal="right"/>
    </xf>
    <xf numFmtId="165" fontId="19" fillId="0" borderId="26" xfId="0" applyNumberFormat="1" applyFont="1" applyBorder="1"/>
    <xf numFmtId="14" fontId="0" fillId="0" borderId="28" xfId="0" applyNumberFormat="1" applyBorder="1" applyAlignment="1">
      <alignment horizontal="right"/>
    </xf>
    <xf numFmtId="0" fontId="0" fillId="0" borderId="27" xfId="0" applyBorder="1" applyAlignment="1">
      <alignment horizontal="left"/>
    </xf>
    <xf numFmtId="14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0" xfId="0" applyFont="1"/>
    <xf numFmtId="164" fontId="0" fillId="0" borderId="1" xfId="0" applyNumberFormat="1" applyFont="1" applyFill="1" applyBorder="1"/>
    <xf numFmtId="14" fontId="25" fillId="0" borderId="1" xfId="0" applyNumberFormat="1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right"/>
    </xf>
    <xf numFmtId="164" fontId="25" fillId="0" borderId="26" xfId="0" applyNumberFormat="1" applyFont="1" applyFill="1" applyBorder="1"/>
    <xf numFmtId="0" fontId="25" fillId="0" borderId="0" xfId="0" applyFont="1"/>
    <xf numFmtId="2" fontId="0" fillId="0" borderId="0" xfId="0" applyNumberFormat="1" applyFill="1" applyBorder="1"/>
    <xf numFmtId="2" fontId="6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/>
    <xf numFmtId="165" fontId="0" fillId="0" borderId="0" xfId="0" applyNumberFormat="1" applyAlignment="1">
      <alignment horizontal="right"/>
    </xf>
    <xf numFmtId="165" fontId="0" fillId="0" borderId="0" xfId="0" applyNumberFormat="1"/>
    <xf numFmtId="14" fontId="27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/>
    <xf numFmtId="165" fontId="4" fillId="9" borderId="1" xfId="0" applyNumberFormat="1" applyFont="1" applyFill="1" applyBorder="1"/>
    <xf numFmtId="4" fontId="11" fillId="0" borderId="0" xfId="0" applyNumberFormat="1" applyFont="1" applyFill="1" applyBorder="1" applyAlignment="1">
      <alignment horizontal="left"/>
    </xf>
    <xf numFmtId="14" fontId="25" fillId="0" borderId="3" xfId="0" applyNumberFormat="1" applyFont="1" applyFill="1" applyBorder="1" applyAlignment="1">
      <alignment horizontal="center"/>
    </xf>
    <xf numFmtId="0" fontId="25" fillId="0" borderId="5" xfId="0" applyFont="1" applyFill="1" applyBorder="1"/>
    <xf numFmtId="165" fontId="12" fillId="0" borderId="0" xfId="0" applyNumberFormat="1" applyFont="1"/>
    <xf numFmtId="164" fontId="25" fillId="4" borderId="1" xfId="0" applyNumberFormat="1" applyFont="1" applyFill="1" applyBorder="1"/>
    <xf numFmtId="164" fontId="0" fillId="4" borderId="1" xfId="0" applyNumberFormat="1" applyFill="1" applyBorder="1"/>
    <xf numFmtId="4" fontId="13" fillId="0" borderId="14" xfId="0" applyNumberFormat="1" applyFont="1" applyBorder="1"/>
    <xf numFmtId="164" fontId="12" fillId="4" borderId="1" xfId="0" applyNumberFormat="1" applyFont="1" applyFill="1" applyBorder="1"/>
    <xf numFmtId="164" fontId="12" fillId="4" borderId="26" xfId="0" applyNumberFormat="1" applyFont="1" applyFill="1" applyBorder="1"/>
    <xf numFmtId="164" fontId="24" fillId="4" borderId="1" xfId="0" applyNumberFormat="1" applyFont="1" applyFill="1" applyBorder="1"/>
    <xf numFmtId="14" fontId="25" fillId="0" borderId="1" xfId="0" applyNumberFormat="1" applyFont="1" applyBorder="1" applyAlignment="1">
      <alignment horizontal="center"/>
    </xf>
    <xf numFmtId="164" fontId="25" fillId="4" borderId="26" xfId="0" applyNumberFormat="1" applyFont="1" applyFill="1" applyBorder="1"/>
    <xf numFmtId="0" fontId="24" fillId="0" borderId="5" xfId="0" applyFont="1" applyFill="1" applyBorder="1"/>
    <xf numFmtId="164" fontId="25" fillId="0" borderId="5" xfId="0" applyNumberFormat="1" applyFont="1" applyBorder="1"/>
    <xf numFmtId="0" fontId="12" fillId="4" borderId="0" xfId="0" applyFont="1" applyFill="1"/>
    <xf numFmtId="0" fontId="25" fillId="0" borderId="27" xfId="0" applyFont="1" applyBorder="1" applyAlignment="1">
      <alignment horizontal="center"/>
    </xf>
    <xf numFmtId="0" fontId="0" fillId="0" borderId="0" xfId="0" applyFill="1" applyBorder="1"/>
    <xf numFmtId="0" fontId="11" fillId="0" borderId="14" xfId="0" applyFont="1" applyFill="1" applyBorder="1"/>
    <xf numFmtId="0" fontId="12" fillId="0" borderId="18" xfId="0" applyFont="1" applyBorder="1"/>
    <xf numFmtId="0" fontId="12" fillId="4" borderId="0" xfId="0" applyFont="1" applyFill="1" applyBorder="1"/>
    <xf numFmtId="164" fontId="25" fillId="4" borderId="1" xfId="0" applyNumberFormat="1" applyFont="1" applyFill="1" applyBorder="1" applyAlignment="1">
      <alignment horizontal="right"/>
    </xf>
    <xf numFmtId="164" fontId="12" fillId="4" borderId="1" xfId="0" applyNumberFormat="1" applyFont="1" applyFill="1" applyBorder="1" applyAlignment="1">
      <alignment horizontal="right"/>
    </xf>
    <xf numFmtId="165" fontId="24" fillId="0" borderId="1" xfId="0" applyNumberFormat="1" applyFont="1" applyFill="1" applyBorder="1"/>
    <xf numFmtId="0" fontId="31" fillId="0" borderId="0" xfId="0" applyFont="1"/>
    <xf numFmtId="14" fontId="24" fillId="0" borderId="1" xfId="0" applyNumberFormat="1" applyFont="1" applyBorder="1"/>
    <xf numFmtId="4" fontId="31" fillId="0" borderId="0" xfId="0" applyNumberFormat="1" applyFont="1" applyBorder="1"/>
    <xf numFmtId="4" fontId="31" fillId="0" borderId="0" xfId="0" applyNumberFormat="1" applyFont="1" applyBorder="1" applyAlignment="1">
      <alignment horizontal="right"/>
    </xf>
    <xf numFmtId="2" fontId="31" fillId="0" borderId="0" xfId="0" applyNumberFormat="1" applyFont="1"/>
    <xf numFmtId="4" fontId="32" fillId="0" borderId="0" xfId="0" applyNumberFormat="1" applyFont="1" applyBorder="1"/>
    <xf numFmtId="164" fontId="33" fillId="0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4" fontId="16" fillId="0" borderId="3" xfId="0" applyNumberFormat="1" applyFont="1" applyBorder="1" applyAlignment="1">
      <alignment horizontal="center"/>
    </xf>
    <xf numFmtId="14" fontId="16" fillId="0" borderId="5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14" fontId="16" fillId="0" borderId="3" xfId="0" applyNumberFormat="1" applyFont="1" applyFill="1" applyBorder="1" applyAlignment="1">
      <alignment horizontal="right"/>
    </xf>
    <xf numFmtId="14" fontId="16" fillId="0" borderId="4" xfId="0" applyNumberFormat="1" applyFont="1" applyFill="1" applyBorder="1" applyAlignment="1">
      <alignment horizontal="right"/>
    </xf>
    <xf numFmtId="14" fontId="16" fillId="0" borderId="5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11" fillId="0" borderId="14" xfId="0" applyNumberFormat="1" applyFont="1" applyFill="1" applyBorder="1" applyAlignment="1">
      <alignment horizontal="left"/>
    </xf>
    <xf numFmtId="4" fontId="11" fillId="0" borderId="17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/>
    <xf numFmtId="4" fontId="4" fillId="2" borderId="10" xfId="0" applyNumberFormat="1" applyFont="1" applyFill="1" applyBorder="1"/>
    <xf numFmtId="4" fontId="4" fillId="2" borderId="11" xfId="0" applyNumberFormat="1" applyFont="1" applyFill="1" applyBorder="1"/>
    <xf numFmtId="0" fontId="0" fillId="0" borderId="0" xfId="0" applyFill="1" applyBorder="1"/>
    <xf numFmtId="0" fontId="30" fillId="9" borderId="3" xfId="0" applyFont="1" applyFill="1" applyBorder="1" applyAlignment="1">
      <alignment horizontal="center"/>
    </xf>
    <xf numFmtId="0" fontId="30" fillId="9" borderId="4" xfId="0" applyFont="1" applyFill="1" applyBorder="1" applyAlignment="1">
      <alignment horizontal="center"/>
    </xf>
    <xf numFmtId="0" fontId="30" fillId="9" borderId="5" xfId="0" applyFont="1" applyFill="1" applyBorder="1" applyAlignment="1">
      <alignment horizontal="center"/>
    </xf>
    <xf numFmtId="14" fontId="29" fillId="8" borderId="3" xfId="0" applyNumberFormat="1" applyFont="1" applyFill="1" applyBorder="1" applyAlignment="1">
      <alignment horizontal="center"/>
    </xf>
    <xf numFmtId="14" fontId="29" fillId="8" borderId="4" xfId="0" applyNumberFormat="1" applyFont="1" applyFill="1" applyBorder="1" applyAlignment="1">
      <alignment horizontal="center"/>
    </xf>
    <xf numFmtId="14" fontId="29" fillId="8" borderId="5" xfId="0" applyNumberFormat="1" applyFont="1" applyFill="1" applyBorder="1" applyAlignment="1">
      <alignment horizontal="center"/>
    </xf>
    <xf numFmtId="0" fontId="28" fillId="7" borderId="3" xfId="0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8" fillId="7" borderId="5" xfId="0" applyFont="1" applyFill="1" applyBorder="1" applyAlignment="1">
      <alignment horizontal="center"/>
    </xf>
    <xf numFmtId="0" fontId="29" fillId="8" borderId="3" xfId="0" applyFont="1" applyFill="1" applyBorder="1" applyAlignment="1">
      <alignment horizontal="center"/>
    </xf>
    <xf numFmtId="0" fontId="29" fillId="8" borderId="4" xfId="0" applyFont="1" applyFill="1" applyBorder="1" applyAlignment="1">
      <alignment horizontal="center"/>
    </xf>
    <xf numFmtId="0" fontId="29" fillId="8" borderId="5" xfId="0" applyFont="1" applyFill="1" applyBorder="1" applyAlignment="1">
      <alignment horizontal="center"/>
    </xf>
    <xf numFmtId="14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/>
    <xf numFmtId="164" fontId="34" fillId="0" borderId="1" xfId="0" applyNumberFormat="1" applyFont="1" applyFill="1" applyBorder="1"/>
  </cellXfs>
  <cellStyles count="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9"/>
  <sheetViews>
    <sheetView view="pageBreakPreview" topLeftCell="A21" zoomScale="120" zoomScaleSheetLayoutView="120" workbookViewId="0">
      <selection activeCell="A36" sqref="A36:D36"/>
    </sheetView>
  </sheetViews>
  <sheetFormatPr baseColWidth="10" defaultColWidth="11.453125" defaultRowHeight="12.5"/>
  <cols>
    <col min="1" max="1" width="12.6328125" style="150" customWidth="1"/>
    <col min="2" max="2" width="45" style="116" customWidth="1"/>
    <col min="3" max="4" width="10.6328125" style="116" bestFit="1" customWidth="1"/>
    <col min="5" max="5" width="13" style="116" customWidth="1"/>
    <col min="6" max="6" width="3.36328125" style="116" customWidth="1"/>
    <col min="7" max="16384" width="11.453125" style="116"/>
  </cols>
  <sheetData>
    <row r="2" spans="1:7" ht="7.5" customHeight="1"/>
    <row r="3" spans="1:7" ht="31.5" customHeight="1">
      <c r="A3" s="223" t="s">
        <v>0</v>
      </c>
      <c r="B3" s="224"/>
      <c r="C3" s="224"/>
      <c r="D3" s="224"/>
      <c r="E3" s="224"/>
    </row>
    <row r="4" spans="1:7" ht="13" thickBot="1"/>
    <row r="5" spans="1:7" ht="16.5" customHeight="1" thickBot="1">
      <c r="A5" s="127" t="s">
        <v>1</v>
      </c>
      <c r="B5" s="117" t="s">
        <v>2</v>
      </c>
      <c r="C5" s="118" t="s">
        <v>5</v>
      </c>
      <c r="D5" s="118" t="s">
        <v>3</v>
      </c>
      <c r="E5" s="118" t="s">
        <v>4</v>
      </c>
      <c r="G5" s="119"/>
    </row>
    <row r="6" spans="1:7" ht="16.5" customHeight="1">
      <c r="A6" s="225" t="s">
        <v>7</v>
      </c>
      <c r="B6" s="226"/>
      <c r="C6" s="226"/>
      <c r="D6" s="227"/>
      <c r="E6" s="120"/>
      <c r="G6" s="119"/>
    </row>
    <row r="7" spans="1:7" s="151" customFormat="1" ht="16.5" customHeight="1">
      <c r="A7" s="178">
        <v>43518</v>
      </c>
      <c r="B7" s="181" t="s">
        <v>106</v>
      </c>
      <c r="C7" s="180"/>
      <c r="D7" s="157">
        <v>45</v>
      </c>
      <c r="E7" s="9">
        <f>SUM(E6+D7-C7)</f>
        <v>45</v>
      </c>
      <c r="F7" s="152"/>
      <c r="G7" s="12"/>
    </row>
    <row r="8" spans="1:7" s="23" customFormat="1" ht="16.5" customHeight="1">
      <c r="A8" s="178">
        <v>43522</v>
      </c>
      <c r="B8" s="156" t="s">
        <v>109</v>
      </c>
      <c r="C8" s="157"/>
      <c r="D8" s="157">
        <v>15</v>
      </c>
      <c r="E8" s="9">
        <f>SUM(E7+D8-C8)</f>
        <v>60</v>
      </c>
      <c r="F8" s="152"/>
    </row>
    <row r="9" spans="1:7" s="151" customFormat="1" ht="16.5" customHeight="1">
      <c r="A9" s="178">
        <v>43527</v>
      </c>
      <c r="B9" s="181" t="s">
        <v>118</v>
      </c>
      <c r="C9" s="180"/>
      <c r="D9" s="157">
        <v>45</v>
      </c>
      <c r="E9" s="9">
        <f t="shared" ref="E9:E45" si="0">SUM(E8+D9-C9)</f>
        <v>105</v>
      </c>
      <c r="F9" s="152"/>
      <c r="G9" s="152"/>
    </row>
    <row r="10" spans="1:7" s="23" customFormat="1" ht="16.5" customHeight="1">
      <c r="A10" s="178">
        <v>43557</v>
      </c>
      <c r="B10" s="156" t="s">
        <v>124</v>
      </c>
      <c r="C10" s="157"/>
      <c r="D10" s="157">
        <v>15</v>
      </c>
      <c r="E10" s="9">
        <f t="shared" si="0"/>
        <v>120</v>
      </c>
      <c r="F10" s="152"/>
      <c r="G10" s="152"/>
    </row>
    <row r="11" spans="1:7" s="23" customFormat="1" ht="16.5" customHeight="1">
      <c r="A11" s="178">
        <v>43558</v>
      </c>
      <c r="B11" s="160" t="s">
        <v>129</v>
      </c>
      <c r="C11" s="157"/>
      <c r="D11" s="157">
        <v>48</v>
      </c>
      <c r="E11" s="9">
        <f t="shared" si="0"/>
        <v>168</v>
      </c>
      <c r="F11" s="152"/>
    </row>
    <row r="12" spans="1:7" s="23" customFormat="1" ht="16.5" customHeight="1">
      <c r="A12" s="178">
        <v>43577</v>
      </c>
      <c r="B12" s="181" t="s">
        <v>128</v>
      </c>
      <c r="C12" s="157"/>
      <c r="D12" s="157">
        <v>24</v>
      </c>
      <c r="E12" s="9">
        <f t="shared" si="0"/>
        <v>192</v>
      </c>
      <c r="F12" s="152"/>
    </row>
    <row r="13" spans="1:7" s="23" customFormat="1" ht="16.5" customHeight="1">
      <c r="A13" s="178">
        <v>43598</v>
      </c>
      <c r="B13" s="156" t="s">
        <v>137</v>
      </c>
      <c r="C13" s="180"/>
      <c r="D13" s="157">
        <v>12</v>
      </c>
      <c r="E13" s="9">
        <f t="shared" si="0"/>
        <v>204</v>
      </c>
      <c r="F13" s="152"/>
    </row>
    <row r="14" spans="1:7" s="23" customFormat="1" ht="16.5" customHeight="1">
      <c r="A14" s="178">
        <v>43611</v>
      </c>
      <c r="B14" s="156" t="s">
        <v>138</v>
      </c>
      <c r="C14" s="180"/>
      <c r="D14" s="157">
        <v>48</v>
      </c>
      <c r="E14" s="9">
        <f t="shared" si="0"/>
        <v>252</v>
      </c>
      <c r="F14" s="152"/>
      <c r="G14" s="152"/>
    </row>
    <row r="15" spans="1:7" s="23" customFormat="1" ht="16.5" customHeight="1">
      <c r="A15" s="178">
        <v>43621</v>
      </c>
      <c r="B15" s="156" t="s">
        <v>142</v>
      </c>
      <c r="C15" s="157"/>
      <c r="D15" s="157">
        <v>15</v>
      </c>
      <c r="E15" s="9">
        <f t="shared" si="0"/>
        <v>267</v>
      </c>
      <c r="F15" s="152"/>
    </row>
    <row r="16" spans="1:7" s="23" customFormat="1" ht="16.5" customHeight="1">
      <c r="A16" s="178">
        <v>43624</v>
      </c>
      <c r="B16" s="156" t="s">
        <v>143</v>
      </c>
      <c r="C16" s="157"/>
      <c r="D16" s="157">
        <v>12</v>
      </c>
      <c r="E16" s="9">
        <f t="shared" si="0"/>
        <v>279</v>
      </c>
      <c r="F16" s="152"/>
    </row>
    <row r="17" spans="1:9" s="23" customFormat="1" ht="16.5" customHeight="1">
      <c r="A17" s="178">
        <v>43624</v>
      </c>
      <c r="B17" s="156" t="s">
        <v>144</v>
      </c>
      <c r="C17" s="157"/>
      <c r="D17" s="157">
        <v>36</v>
      </c>
      <c r="E17" s="9">
        <f t="shared" si="0"/>
        <v>315</v>
      </c>
      <c r="I17" s="12"/>
    </row>
    <row r="18" spans="1:9" s="23" customFormat="1" ht="16.5" customHeight="1">
      <c r="A18" s="178">
        <v>43632</v>
      </c>
      <c r="B18" s="156" t="s">
        <v>146</v>
      </c>
      <c r="C18" s="157"/>
      <c r="D18" s="157">
        <v>36</v>
      </c>
      <c r="E18" s="9">
        <f t="shared" si="0"/>
        <v>351</v>
      </c>
      <c r="I18" s="12"/>
    </row>
    <row r="19" spans="1:9" s="23" customFormat="1" ht="16.5" customHeight="1">
      <c r="A19" s="178">
        <v>43632</v>
      </c>
      <c r="B19" s="156" t="s">
        <v>149</v>
      </c>
      <c r="C19" s="157"/>
      <c r="D19" s="157">
        <v>24</v>
      </c>
      <c r="E19" s="9">
        <f t="shared" si="0"/>
        <v>375</v>
      </c>
    </row>
    <row r="20" spans="1:9" s="23" customFormat="1" ht="16.5" customHeight="1">
      <c r="A20" s="178">
        <v>43632</v>
      </c>
      <c r="B20" s="156" t="s">
        <v>150</v>
      </c>
      <c r="C20" s="157"/>
      <c r="D20" s="157">
        <v>60</v>
      </c>
      <c r="E20" s="9">
        <f t="shared" si="0"/>
        <v>435</v>
      </c>
    </row>
    <row r="21" spans="1:9" s="23" customFormat="1" ht="16.5" customHeight="1">
      <c r="A21" s="178">
        <v>43637</v>
      </c>
      <c r="B21" s="156" t="s">
        <v>153</v>
      </c>
      <c r="C21" s="157"/>
      <c r="D21" s="157">
        <v>24</v>
      </c>
      <c r="E21" s="9">
        <f t="shared" si="0"/>
        <v>459</v>
      </c>
    </row>
    <row r="22" spans="1:9" s="23" customFormat="1" ht="16.5" customHeight="1">
      <c r="A22" s="178">
        <v>43659</v>
      </c>
      <c r="B22" s="156" t="s">
        <v>155</v>
      </c>
      <c r="C22" s="157"/>
      <c r="D22" s="157">
        <v>84</v>
      </c>
      <c r="E22" s="9">
        <f t="shared" si="0"/>
        <v>543</v>
      </c>
    </row>
    <row r="23" spans="1:9" s="23" customFormat="1" ht="16.5" customHeight="1">
      <c r="A23" s="178">
        <v>43667</v>
      </c>
      <c r="B23" s="156" t="s">
        <v>156</v>
      </c>
      <c r="C23" s="157"/>
      <c r="D23" s="157">
        <v>36</v>
      </c>
      <c r="E23" s="9">
        <f t="shared" si="0"/>
        <v>579</v>
      </c>
    </row>
    <row r="24" spans="1:9" s="23" customFormat="1" ht="16.5" customHeight="1">
      <c r="A24" s="178">
        <v>43674</v>
      </c>
      <c r="B24" s="156" t="s">
        <v>157</v>
      </c>
      <c r="C24" s="157"/>
      <c r="D24" s="157">
        <v>36</v>
      </c>
      <c r="E24" s="9">
        <f t="shared" si="0"/>
        <v>615</v>
      </c>
    </row>
    <row r="25" spans="1:9" s="23" customFormat="1" ht="16.5" customHeight="1">
      <c r="A25" s="178">
        <v>43708</v>
      </c>
      <c r="B25" s="156" t="s">
        <v>164</v>
      </c>
      <c r="C25" s="157"/>
      <c r="D25" s="157">
        <v>60</v>
      </c>
      <c r="E25" s="9">
        <f t="shared" si="0"/>
        <v>675</v>
      </c>
    </row>
    <row r="26" spans="1:9" s="23" customFormat="1" ht="16.5" customHeight="1">
      <c r="A26" s="178">
        <v>43708</v>
      </c>
      <c r="B26" s="156" t="s">
        <v>166</v>
      </c>
      <c r="C26" s="157"/>
      <c r="D26" s="157">
        <v>48</v>
      </c>
      <c r="E26" s="9">
        <f t="shared" si="0"/>
        <v>723</v>
      </c>
    </row>
    <row r="27" spans="1:9" s="23" customFormat="1" ht="16.5" customHeight="1">
      <c r="A27" s="178">
        <v>43715</v>
      </c>
      <c r="B27" s="160" t="s">
        <v>167</v>
      </c>
      <c r="C27" s="157"/>
      <c r="D27" s="157">
        <v>48</v>
      </c>
      <c r="E27" s="9">
        <f t="shared" si="0"/>
        <v>771</v>
      </c>
    </row>
    <row r="28" spans="1:9" s="23" customFormat="1" ht="16.5" customHeight="1">
      <c r="A28" s="178">
        <v>43722</v>
      </c>
      <c r="B28" s="156" t="s">
        <v>168</v>
      </c>
      <c r="C28" s="157"/>
      <c r="D28" s="157">
        <v>108</v>
      </c>
      <c r="E28" s="9">
        <f t="shared" si="0"/>
        <v>879</v>
      </c>
    </row>
    <row r="29" spans="1:9" s="23" customFormat="1" ht="16.5" customHeight="1">
      <c r="A29" s="178">
        <v>43722</v>
      </c>
      <c r="B29" s="160" t="s">
        <v>169</v>
      </c>
      <c r="C29" s="157"/>
      <c r="D29" s="157">
        <v>36</v>
      </c>
      <c r="E29" s="9">
        <f t="shared" si="0"/>
        <v>915</v>
      </c>
    </row>
    <row r="30" spans="1:9" s="23" customFormat="1" ht="16.5" customHeight="1">
      <c r="A30" s="178">
        <v>43730</v>
      </c>
      <c r="B30" s="156" t="s">
        <v>149</v>
      </c>
      <c r="C30" s="157"/>
      <c r="D30" s="157">
        <v>24</v>
      </c>
      <c r="E30" s="9">
        <f t="shared" si="0"/>
        <v>939</v>
      </c>
    </row>
    <row r="31" spans="1:9" s="23" customFormat="1" ht="16.5" customHeight="1">
      <c r="A31" s="178">
        <v>43742</v>
      </c>
      <c r="B31" s="160" t="s">
        <v>176</v>
      </c>
      <c r="C31" s="157"/>
      <c r="D31" s="157">
        <v>15</v>
      </c>
      <c r="E31" s="9">
        <f t="shared" si="0"/>
        <v>954</v>
      </c>
    </row>
    <row r="32" spans="1:9" s="23" customFormat="1" ht="16.5" customHeight="1">
      <c r="A32" s="178">
        <v>43742</v>
      </c>
      <c r="B32" s="156" t="s">
        <v>177</v>
      </c>
      <c r="C32" s="157"/>
      <c r="D32" s="157">
        <v>15</v>
      </c>
      <c r="E32" s="9">
        <f t="shared" si="0"/>
        <v>969</v>
      </c>
    </row>
    <row r="33" spans="1:7" s="23" customFormat="1" ht="16.5" customHeight="1">
      <c r="A33" s="178">
        <v>43743</v>
      </c>
      <c r="B33" s="160" t="s">
        <v>171</v>
      </c>
      <c r="C33" s="157"/>
      <c r="D33" s="157">
        <v>72</v>
      </c>
      <c r="E33" s="9">
        <f t="shared" si="0"/>
        <v>1041</v>
      </c>
    </row>
    <row r="34" spans="1:7" s="23" customFormat="1" ht="16.5" customHeight="1">
      <c r="A34" s="178">
        <v>43753</v>
      </c>
      <c r="B34" s="160" t="s">
        <v>181</v>
      </c>
      <c r="C34" s="157"/>
      <c r="D34" s="157">
        <v>48</v>
      </c>
      <c r="E34" s="9">
        <f t="shared" si="0"/>
        <v>1089</v>
      </c>
    </row>
    <row r="35" spans="1:7" s="23" customFormat="1" ht="16.5" customHeight="1">
      <c r="A35" s="178">
        <v>43757</v>
      </c>
      <c r="B35" s="160" t="s">
        <v>149</v>
      </c>
      <c r="C35" s="157"/>
      <c r="D35" s="157">
        <v>24</v>
      </c>
      <c r="E35" s="9">
        <f t="shared" si="0"/>
        <v>1113</v>
      </c>
    </row>
    <row r="36" spans="1:7" s="161" customFormat="1" ht="16.5" customHeight="1">
      <c r="A36" s="178">
        <v>43757</v>
      </c>
      <c r="B36" s="160" t="s">
        <v>182</v>
      </c>
      <c r="C36" s="157"/>
      <c r="D36" s="157">
        <v>120</v>
      </c>
      <c r="E36" s="9">
        <f t="shared" si="0"/>
        <v>1233</v>
      </c>
    </row>
    <row r="37" spans="1:7" s="23" customFormat="1" ht="16.5" customHeight="1">
      <c r="A37" s="178">
        <v>43763</v>
      </c>
      <c r="B37" s="156" t="s">
        <v>192</v>
      </c>
      <c r="C37" s="157"/>
      <c r="D37" s="157">
        <v>24</v>
      </c>
      <c r="E37" s="9">
        <f t="shared" si="0"/>
        <v>1257</v>
      </c>
    </row>
    <row r="38" spans="1:7" s="23" customFormat="1" ht="16.5" customHeight="1">
      <c r="A38" s="178">
        <v>43765</v>
      </c>
      <c r="B38" s="156" t="s">
        <v>193</v>
      </c>
      <c r="C38" s="157"/>
      <c r="D38" s="157">
        <v>36</v>
      </c>
      <c r="E38" s="9">
        <f t="shared" si="0"/>
        <v>1293</v>
      </c>
    </row>
    <row r="39" spans="1:7" s="23" customFormat="1" ht="16.5" customHeight="1">
      <c r="A39" s="178">
        <v>43771</v>
      </c>
      <c r="B39" s="156" t="s">
        <v>194</v>
      </c>
      <c r="C39" s="157"/>
      <c r="D39" s="157">
        <v>36</v>
      </c>
      <c r="E39" s="9">
        <f t="shared" si="0"/>
        <v>1329</v>
      </c>
    </row>
    <row r="40" spans="1:7" s="23" customFormat="1" ht="16.5" customHeight="1">
      <c r="A40" s="178">
        <v>43784</v>
      </c>
      <c r="B40" s="156" t="s">
        <v>206</v>
      </c>
      <c r="C40" s="157">
        <v>130</v>
      </c>
      <c r="D40" s="157"/>
      <c r="E40" s="9">
        <f t="shared" si="0"/>
        <v>1199</v>
      </c>
    </row>
    <row r="41" spans="1:7" s="209" customFormat="1" ht="16.5" customHeight="1">
      <c r="A41" s="178">
        <v>43785</v>
      </c>
      <c r="B41" s="156" t="s">
        <v>208</v>
      </c>
      <c r="C41" s="157"/>
      <c r="D41" s="157">
        <v>15</v>
      </c>
      <c r="E41" s="9">
        <f t="shared" si="0"/>
        <v>1214</v>
      </c>
    </row>
    <row r="42" spans="1:7" s="209" customFormat="1" ht="16.5" customHeight="1">
      <c r="A42" s="178">
        <v>43785</v>
      </c>
      <c r="B42" s="156" t="s">
        <v>209</v>
      </c>
      <c r="C42" s="157"/>
      <c r="D42" s="157">
        <v>150</v>
      </c>
      <c r="E42" s="9">
        <f t="shared" si="0"/>
        <v>1364</v>
      </c>
    </row>
    <row r="43" spans="1:7" s="209" customFormat="1" ht="16.5" customHeight="1">
      <c r="A43" s="178">
        <v>43785</v>
      </c>
      <c r="B43" s="156" t="s">
        <v>211</v>
      </c>
      <c r="C43" s="157"/>
      <c r="D43" s="157">
        <v>30</v>
      </c>
      <c r="E43" s="9">
        <f t="shared" si="0"/>
        <v>1394</v>
      </c>
    </row>
    <row r="44" spans="1:7" s="209" customFormat="1" ht="16.5" customHeight="1">
      <c r="A44" s="178">
        <v>43785</v>
      </c>
      <c r="B44" s="156" t="s">
        <v>210</v>
      </c>
      <c r="C44" s="157"/>
      <c r="D44" s="157">
        <v>30</v>
      </c>
      <c r="E44" s="9">
        <f t="shared" si="0"/>
        <v>1424</v>
      </c>
    </row>
    <row r="45" spans="1:7" s="23" customFormat="1" ht="16.5" customHeight="1">
      <c r="A45" s="143"/>
      <c r="B45" s="156"/>
      <c r="C45" s="157"/>
      <c r="D45" s="157"/>
      <c r="E45" s="9">
        <f t="shared" si="0"/>
        <v>1424</v>
      </c>
      <c r="G45" s="162"/>
    </row>
    <row r="46" spans="1:7" ht="16.5" customHeight="1">
      <c r="A46" s="228" t="s">
        <v>13</v>
      </c>
      <c r="B46" s="229"/>
      <c r="C46" s="164">
        <f>SUM(C7:C45)</f>
        <v>130</v>
      </c>
      <c r="D46" s="164">
        <f>SUM(D7:D45)</f>
        <v>1554</v>
      </c>
      <c r="E46" s="166">
        <f>SUM(D46-C46)</f>
        <v>1424</v>
      </c>
    </row>
    <row r="49" spans="3:5">
      <c r="C49" s="126"/>
      <c r="D49" s="126"/>
      <c r="E49" s="126"/>
    </row>
  </sheetData>
  <sortState xmlns:xlrd2="http://schemas.microsoft.com/office/spreadsheetml/2017/richdata2" ref="A31:D33">
    <sortCondition ref="A31"/>
  </sortState>
  <mergeCells count="3">
    <mergeCell ref="A3:E3"/>
    <mergeCell ref="A6:D6"/>
    <mergeCell ref="A46:B46"/>
  </mergeCells>
  <phoneticPr fontId="0" type="noConversion"/>
  <pageMargins left="0.78740157499999996" right="0.78740157499999996" top="0.984251969" bottom="0.984251969" header="0.4921259845" footer="0.4921259845"/>
  <pageSetup paperSize="9"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7"/>
  <sheetViews>
    <sheetView view="pageBreakPreview" topLeftCell="A24" zoomScale="130" zoomScaleSheetLayoutView="130" workbookViewId="0">
      <selection activeCell="G33" sqref="G33"/>
    </sheetView>
  </sheetViews>
  <sheetFormatPr baseColWidth="10" defaultColWidth="11.453125" defaultRowHeight="12.5"/>
  <cols>
    <col min="1" max="1" width="12.6328125" style="148" customWidth="1"/>
    <col min="2" max="2" width="47" style="116" customWidth="1"/>
    <col min="3" max="3" width="9.6328125" style="116" bestFit="1" customWidth="1"/>
    <col min="4" max="5" width="13" style="116" customWidth="1"/>
    <col min="6" max="16384" width="11.453125" style="116"/>
  </cols>
  <sheetData>
    <row r="2" spans="1:7" ht="7.5" customHeight="1"/>
    <row r="3" spans="1:7" ht="31.5" customHeight="1">
      <c r="A3" s="223" t="s">
        <v>46</v>
      </c>
      <c r="B3" s="224"/>
      <c r="C3" s="224"/>
      <c r="D3" s="224"/>
      <c r="E3" s="224"/>
    </row>
    <row r="4" spans="1:7" ht="13" thickBot="1"/>
    <row r="5" spans="1:7" ht="16.5" customHeight="1" thickBot="1">
      <c r="A5" s="117" t="s">
        <v>1</v>
      </c>
      <c r="B5" s="117" t="s">
        <v>2</v>
      </c>
      <c r="C5" s="118" t="s">
        <v>5</v>
      </c>
      <c r="D5" s="118" t="s">
        <v>3</v>
      </c>
      <c r="E5" s="118" t="s">
        <v>4</v>
      </c>
      <c r="G5" s="119"/>
    </row>
    <row r="6" spans="1:7" ht="16.5" customHeight="1">
      <c r="A6" s="225" t="s">
        <v>7</v>
      </c>
      <c r="B6" s="226"/>
      <c r="C6" s="226"/>
      <c r="D6" s="227"/>
      <c r="E6" s="120">
        <v>0</v>
      </c>
      <c r="G6" s="119"/>
    </row>
    <row r="7" spans="1:7" ht="16.5" customHeight="1">
      <c r="A7" s="178">
        <v>43467</v>
      </c>
      <c r="B7" s="160" t="s">
        <v>100</v>
      </c>
      <c r="C7" s="197">
        <v>111.78</v>
      </c>
      <c r="D7" s="9"/>
      <c r="E7" s="8">
        <f>SUM(E6+D7-C7)</f>
        <v>-111.78</v>
      </c>
      <c r="F7" s="152"/>
    </row>
    <row r="8" spans="1:7" ht="16.5" customHeight="1">
      <c r="A8" s="149">
        <v>43483</v>
      </c>
      <c r="B8" s="15" t="s">
        <v>101</v>
      </c>
      <c r="C8" s="21">
        <v>39</v>
      </c>
      <c r="D8" s="9"/>
      <c r="E8" s="8">
        <f t="shared" ref="E8:E33" si="0">SUM(E7+D8-C8)</f>
        <v>-150.78</v>
      </c>
      <c r="F8" s="152"/>
    </row>
    <row r="9" spans="1:7" ht="16.5" customHeight="1">
      <c r="A9" s="143">
        <v>43483</v>
      </c>
      <c r="B9" s="15" t="s">
        <v>102</v>
      </c>
      <c r="C9" s="21">
        <v>72.84</v>
      </c>
      <c r="D9" s="9"/>
      <c r="E9" s="8">
        <f t="shared" si="0"/>
        <v>-223.62</v>
      </c>
      <c r="F9" s="152"/>
    </row>
    <row r="10" spans="1:7" ht="16.5" customHeight="1">
      <c r="A10" s="143">
        <v>43484</v>
      </c>
      <c r="B10" s="15" t="s">
        <v>103</v>
      </c>
      <c r="C10" s="179">
        <v>39</v>
      </c>
      <c r="D10" s="9"/>
      <c r="E10" s="8">
        <f t="shared" si="0"/>
        <v>-262.62</v>
      </c>
      <c r="F10" s="152"/>
    </row>
    <row r="11" spans="1:7" ht="16.5" customHeight="1">
      <c r="A11" s="143">
        <v>43486</v>
      </c>
      <c r="B11" s="5" t="s">
        <v>104</v>
      </c>
      <c r="C11" s="170">
        <v>31.85</v>
      </c>
      <c r="D11" s="9"/>
      <c r="E11" s="8">
        <f t="shared" si="0"/>
        <v>-294.47000000000003</v>
      </c>
      <c r="F11" s="152"/>
    </row>
    <row r="12" spans="1:7" ht="16.5" customHeight="1">
      <c r="A12" s="178">
        <v>43514</v>
      </c>
      <c r="B12" s="15" t="s">
        <v>110</v>
      </c>
      <c r="C12" s="157">
        <v>46</v>
      </c>
      <c r="D12" s="157"/>
      <c r="E12" s="8">
        <f t="shared" si="0"/>
        <v>-340.47</v>
      </c>
      <c r="F12" s="152"/>
    </row>
    <row r="13" spans="1:7" ht="16.5" customHeight="1">
      <c r="A13" s="178">
        <v>43522</v>
      </c>
      <c r="B13" s="181" t="s">
        <v>108</v>
      </c>
      <c r="C13" s="157"/>
      <c r="D13" s="157">
        <v>498.02</v>
      </c>
      <c r="E13" s="8">
        <f t="shared" si="0"/>
        <v>157.54999999999995</v>
      </c>
      <c r="F13" s="152"/>
    </row>
    <row r="14" spans="1:7" ht="16.5" customHeight="1">
      <c r="A14" s="143">
        <v>43556</v>
      </c>
      <c r="B14" s="15" t="s">
        <v>119</v>
      </c>
      <c r="C14" s="9">
        <v>168.9</v>
      </c>
      <c r="D14" s="9"/>
      <c r="E14" s="8">
        <f t="shared" si="0"/>
        <v>-11.350000000000051</v>
      </c>
      <c r="F14" s="152"/>
    </row>
    <row r="15" spans="1:7" ht="16.5" customHeight="1">
      <c r="A15" s="143">
        <v>43556</v>
      </c>
      <c r="B15" s="15" t="s">
        <v>120</v>
      </c>
      <c r="C15" s="9">
        <v>43</v>
      </c>
      <c r="D15" s="9"/>
      <c r="E15" s="8">
        <f t="shared" si="0"/>
        <v>-54.350000000000051</v>
      </c>
      <c r="F15" s="152"/>
    </row>
    <row r="16" spans="1:7" ht="16.5" customHeight="1">
      <c r="A16" s="14">
        <v>43556</v>
      </c>
      <c r="B16" s="15" t="s">
        <v>121</v>
      </c>
      <c r="C16" s="9">
        <v>36</v>
      </c>
      <c r="D16" s="9"/>
      <c r="E16" s="8">
        <f t="shared" si="0"/>
        <v>-90.350000000000051</v>
      </c>
      <c r="F16" s="152"/>
    </row>
    <row r="17" spans="1:7" ht="16.5" customHeight="1">
      <c r="A17" s="14">
        <v>43556</v>
      </c>
      <c r="B17" s="15" t="s">
        <v>122</v>
      </c>
      <c r="C17" s="9">
        <v>29.3</v>
      </c>
      <c r="D17" s="157"/>
      <c r="E17" s="8">
        <f t="shared" si="0"/>
        <v>-119.65000000000005</v>
      </c>
      <c r="F17" s="152"/>
    </row>
    <row r="18" spans="1:7" ht="16.5" customHeight="1">
      <c r="A18" s="143">
        <v>43556</v>
      </c>
      <c r="B18" s="15" t="s">
        <v>123</v>
      </c>
      <c r="C18" s="9">
        <v>17</v>
      </c>
      <c r="D18" s="9"/>
      <c r="E18" s="8">
        <f t="shared" si="0"/>
        <v>-136.65000000000003</v>
      </c>
      <c r="F18" s="152"/>
    </row>
    <row r="19" spans="1:7" ht="16.5" customHeight="1">
      <c r="A19" s="203">
        <v>43581</v>
      </c>
      <c r="B19" s="181" t="s">
        <v>131</v>
      </c>
      <c r="C19" s="157">
        <v>154.84</v>
      </c>
      <c r="D19" s="9"/>
      <c r="E19" s="8">
        <f t="shared" si="0"/>
        <v>-291.49</v>
      </c>
      <c r="F19" s="152"/>
      <c r="G19" s="126"/>
    </row>
    <row r="20" spans="1:7" ht="16.5" customHeight="1">
      <c r="A20" s="203">
        <v>43591</v>
      </c>
      <c r="B20" s="160" t="s">
        <v>134</v>
      </c>
      <c r="C20" s="157"/>
      <c r="D20" s="157">
        <v>463.02</v>
      </c>
      <c r="E20" s="8">
        <f t="shared" si="0"/>
        <v>171.52999999999997</v>
      </c>
      <c r="F20" s="152"/>
    </row>
    <row r="21" spans="1:7" ht="16.5" customHeight="1">
      <c r="A21" s="14">
        <v>43630</v>
      </c>
      <c r="B21" s="181" t="s">
        <v>145</v>
      </c>
      <c r="C21" s="9"/>
      <c r="D21" s="9">
        <v>154.84</v>
      </c>
      <c r="E21" s="8">
        <f t="shared" si="0"/>
        <v>326.37</v>
      </c>
      <c r="F21" s="152"/>
    </row>
    <row r="22" spans="1:7" ht="16.5" customHeight="1">
      <c r="A22" s="203">
        <v>43680</v>
      </c>
      <c r="B22" s="156" t="s">
        <v>159</v>
      </c>
      <c r="C22" s="157">
        <v>51</v>
      </c>
      <c r="D22" s="9"/>
      <c r="E22" s="8">
        <f t="shared" si="0"/>
        <v>275.37</v>
      </c>
      <c r="F22" s="152"/>
    </row>
    <row r="23" spans="1:7" ht="16.5" customHeight="1">
      <c r="A23" s="14">
        <v>43690</v>
      </c>
      <c r="B23" s="5" t="s">
        <v>160</v>
      </c>
      <c r="C23" s="9">
        <v>267.83999999999997</v>
      </c>
      <c r="D23" s="9"/>
      <c r="E23" s="8">
        <f t="shared" si="0"/>
        <v>7.5300000000000296</v>
      </c>
      <c r="F23" s="152"/>
    </row>
    <row r="24" spans="1:7" ht="16.5" customHeight="1">
      <c r="A24" s="178">
        <v>43741</v>
      </c>
      <c r="B24" s="156" t="s">
        <v>174</v>
      </c>
      <c r="C24" s="157">
        <v>513.99</v>
      </c>
      <c r="D24" s="9"/>
      <c r="E24" s="8">
        <f t="shared" si="0"/>
        <v>-506.46</v>
      </c>
      <c r="F24" s="212" t="s">
        <v>223</v>
      </c>
      <c r="G24" s="126"/>
    </row>
    <row r="25" spans="1:7" ht="16.5" customHeight="1">
      <c r="A25" s="178">
        <v>43742</v>
      </c>
      <c r="B25" s="195" t="s">
        <v>175</v>
      </c>
      <c r="C25" s="157"/>
      <c r="D25" s="198">
        <v>267.83999999999997</v>
      </c>
      <c r="E25" s="8">
        <f t="shared" si="0"/>
        <v>-238.62</v>
      </c>
      <c r="F25" s="152"/>
      <c r="G25" s="126"/>
    </row>
    <row r="26" spans="1:7" ht="16.5" customHeight="1">
      <c r="A26" s="14">
        <v>43772</v>
      </c>
      <c r="B26" s="15" t="s">
        <v>195</v>
      </c>
      <c r="C26" s="9">
        <v>809</v>
      </c>
      <c r="D26" s="198"/>
      <c r="E26" s="8">
        <f t="shared" si="0"/>
        <v>-1047.6199999999999</v>
      </c>
      <c r="F26" s="152"/>
      <c r="G26" s="126"/>
    </row>
    <row r="27" spans="1:7" ht="16.5" customHeight="1">
      <c r="A27" s="178">
        <v>43772</v>
      </c>
      <c r="B27" s="195" t="s">
        <v>196</v>
      </c>
      <c r="C27" s="157">
        <v>210</v>
      </c>
      <c r="D27" s="198"/>
      <c r="E27" s="8">
        <f t="shared" si="0"/>
        <v>-1257.6199999999999</v>
      </c>
      <c r="F27" s="152"/>
      <c r="G27" s="126"/>
    </row>
    <row r="28" spans="1:7" ht="16.5" customHeight="1">
      <c r="A28" s="178">
        <v>43772</v>
      </c>
      <c r="B28" s="195" t="s">
        <v>198</v>
      </c>
      <c r="C28" s="157">
        <v>72</v>
      </c>
      <c r="D28" s="198"/>
      <c r="E28" s="8">
        <f t="shared" si="0"/>
        <v>-1329.62</v>
      </c>
      <c r="F28" s="152"/>
      <c r="G28" s="126"/>
    </row>
    <row r="29" spans="1:7" ht="16.5" customHeight="1">
      <c r="A29" s="178">
        <v>43774</v>
      </c>
      <c r="B29" s="195" t="s">
        <v>199</v>
      </c>
      <c r="C29" s="157">
        <v>51</v>
      </c>
      <c r="D29" s="198"/>
      <c r="E29" s="8">
        <f t="shared" si="0"/>
        <v>-1380.62</v>
      </c>
      <c r="F29" s="152"/>
      <c r="G29" s="126"/>
    </row>
    <row r="30" spans="1:7" ht="16.5" customHeight="1">
      <c r="A30" s="178">
        <v>43774</v>
      </c>
      <c r="B30" s="195" t="s">
        <v>202</v>
      </c>
      <c r="C30" s="157">
        <v>48</v>
      </c>
      <c r="D30" s="198"/>
      <c r="E30" s="8">
        <f t="shared" si="0"/>
        <v>-1428.62</v>
      </c>
      <c r="F30" s="152"/>
      <c r="G30" s="126"/>
    </row>
    <row r="31" spans="1:7" ht="16.5" customHeight="1">
      <c r="A31" s="178">
        <v>43804</v>
      </c>
      <c r="B31" s="195" t="s">
        <v>215</v>
      </c>
      <c r="C31" s="157"/>
      <c r="D31" s="198">
        <v>513.99</v>
      </c>
      <c r="E31" s="8">
        <f t="shared" si="0"/>
        <v>-914.62999999999988</v>
      </c>
      <c r="F31" s="152"/>
      <c r="G31" s="126"/>
    </row>
    <row r="32" spans="1:7" ht="16.5" customHeight="1">
      <c r="A32" s="174">
        <v>43814</v>
      </c>
      <c r="B32" s="205" t="s">
        <v>228</v>
      </c>
      <c r="C32" s="155">
        <v>46.8</v>
      </c>
      <c r="D32" s="198"/>
      <c r="E32" s="8">
        <f t="shared" si="0"/>
        <v>-961.42999999999984</v>
      </c>
      <c r="G32" s="126"/>
    </row>
    <row r="33" spans="1:7" ht="16.5" customHeight="1">
      <c r="A33" s="174">
        <v>43821</v>
      </c>
      <c r="B33" s="205" t="s">
        <v>230</v>
      </c>
      <c r="C33" s="155">
        <v>91.2</v>
      </c>
      <c r="D33" s="9"/>
      <c r="E33" s="8">
        <f t="shared" si="0"/>
        <v>-1052.6299999999999</v>
      </c>
      <c r="G33" s="126"/>
    </row>
    <row r="34" spans="1:7" ht="16.5" customHeight="1">
      <c r="A34" s="228" t="s">
        <v>13</v>
      </c>
      <c r="B34" s="229"/>
      <c r="C34" s="164">
        <f>SUM(C7:C33)</f>
        <v>2950.34</v>
      </c>
      <c r="D34" s="164">
        <f>SUM(D7:D33)</f>
        <v>1897.7099999999998</v>
      </c>
      <c r="E34" s="165">
        <f>SUM(D34-C34)</f>
        <v>-1052.6300000000003</v>
      </c>
    </row>
    <row r="36" spans="1:7">
      <c r="C36" s="126"/>
    </row>
    <row r="37" spans="1:7">
      <c r="C37" s="126"/>
      <c r="D37" s="126"/>
      <c r="E37" s="126"/>
    </row>
  </sheetData>
  <mergeCells count="3">
    <mergeCell ref="A3:E3"/>
    <mergeCell ref="A6:D6"/>
    <mergeCell ref="A34:B34"/>
  </mergeCells>
  <phoneticPr fontId="0" type="noConversion"/>
  <pageMargins left="0.78740157499999996" right="0.78740157499999996" top="0.984251969" bottom="0.984251969" header="0.4921259845" footer="0.4921259845"/>
  <pageSetup paperSize="9"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2"/>
  <sheetViews>
    <sheetView view="pageBreakPreview" zoomScale="150" zoomScaleSheetLayoutView="150" workbookViewId="0">
      <selection activeCell="A7" sqref="A7:C7"/>
    </sheetView>
  </sheetViews>
  <sheetFormatPr baseColWidth="10" defaultColWidth="11.453125" defaultRowHeight="12.5"/>
  <cols>
    <col min="1" max="1" width="10.1796875" style="116" customWidth="1"/>
    <col min="2" max="2" width="41.6328125" style="116" customWidth="1"/>
    <col min="3" max="4" width="13" style="116" customWidth="1"/>
    <col min="5" max="5" width="14.1796875" style="116" customWidth="1"/>
    <col min="6" max="16384" width="11.453125" style="116"/>
  </cols>
  <sheetData>
    <row r="2" spans="1:7" ht="7.5" customHeight="1"/>
    <row r="3" spans="1:7" ht="31.5" customHeight="1">
      <c r="A3" s="223" t="s">
        <v>6</v>
      </c>
      <c r="B3" s="224"/>
      <c r="C3" s="224"/>
      <c r="D3" s="224"/>
      <c r="E3" s="224"/>
    </row>
    <row r="4" spans="1:7" ht="13" thickBot="1"/>
    <row r="5" spans="1:7" ht="16.5" customHeight="1" thickBot="1">
      <c r="A5" s="117" t="s">
        <v>1</v>
      </c>
      <c r="B5" s="117" t="s">
        <v>2</v>
      </c>
      <c r="C5" s="118" t="s">
        <v>5</v>
      </c>
      <c r="D5" s="118" t="s">
        <v>3</v>
      </c>
      <c r="E5" s="118" t="s">
        <v>4</v>
      </c>
      <c r="G5" s="119"/>
    </row>
    <row r="6" spans="1:7" ht="16.5" customHeight="1">
      <c r="A6" s="225" t="s">
        <v>8</v>
      </c>
      <c r="B6" s="226"/>
      <c r="C6" s="226"/>
      <c r="D6" s="227"/>
      <c r="E6" s="120">
        <v>0</v>
      </c>
      <c r="G6" s="119"/>
    </row>
    <row r="7" spans="1:7" ht="16.5" customHeight="1">
      <c r="A7" s="217">
        <v>43822</v>
      </c>
      <c r="B7" s="175" t="s">
        <v>231</v>
      </c>
      <c r="C7" s="155">
        <v>1094.6600000000001</v>
      </c>
      <c r="D7" s="8"/>
      <c r="E7" s="8">
        <f>SUM(+D7-C7)</f>
        <v>-1094.6600000000001</v>
      </c>
    </row>
    <row r="8" spans="1:7" ht="16.5" customHeight="1">
      <c r="A8" s="121"/>
      <c r="B8" s="145"/>
      <c r="C8" s="21"/>
      <c r="D8" s="8"/>
      <c r="E8" s="8">
        <f>SUM(E7+D8-C8)</f>
        <v>-1094.6600000000001</v>
      </c>
    </row>
    <row r="9" spans="1:7" ht="16.5" customHeight="1">
      <c r="A9" s="125"/>
      <c r="B9" s="15"/>
      <c r="C9" s="9"/>
      <c r="D9" s="8"/>
      <c r="E9" s="8">
        <f>SUM(E8+D9-C9)</f>
        <v>-1094.6600000000001</v>
      </c>
    </row>
    <row r="10" spans="1:7" ht="16.5" customHeight="1">
      <c r="A10" s="125"/>
      <c r="B10" s="5"/>
      <c r="C10" s="8"/>
      <c r="D10" s="8"/>
      <c r="E10" s="8">
        <f>SUM(E9+D10-C10)</f>
        <v>-1094.6600000000001</v>
      </c>
    </row>
    <row r="11" spans="1:7" ht="16.5" customHeight="1">
      <c r="A11" s="125"/>
      <c r="B11" s="124"/>
      <c r="C11" s="8"/>
      <c r="D11" s="8"/>
      <c r="E11" s="8">
        <f>SUM(E10+D11-C11)</f>
        <v>-1094.6600000000001</v>
      </c>
    </row>
    <row r="12" spans="1:7" ht="16.5" customHeight="1">
      <c r="A12" s="228" t="s">
        <v>13</v>
      </c>
      <c r="B12" s="229"/>
      <c r="C12" s="164">
        <f>SUM(C7:C11)</f>
        <v>1094.6600000000001</v>
      </c>
      <c r="D12" s="164">
        <f>SUM(D7:D11)</f>
        <v>0</v>
      </c>
      <c r="E12" s="167">
        <f>SUM(D12-C12)</f>
        <v>-1094.6600000000001</v>
      </c>
    </row>
  </sheetData>
  <mergeCells count="3">
    <mergeCell ref="A3:E3"/>
    <mergeCell ref="A6:D6"/>
    <mergeCell ref="A12:B12"/>
  </mergeCells>
  <phoneticPr fontId="0" type="noConversion"/>
  <pageMargins left="0.78740157499999996" right="0.78740157499999996" top="0.984251969" bottom="0.984251969" header="0.4921259845" footer="0.4921259845"/>
  <pageSetup paperSize="9" scale="9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0"/>
  <sheetViews>
    <sheetView zoomScaleSheetLayoutView="100" workbookViewId="0">
      <selection activeCell="G7" sqref="G7"/>
    </sheetView>
  </sheetViews>
  <sheetFormatPr baseColWidth="10" defaultColWidth="11.453125" defaultRowHeight="12.5"/>
  <cols>
    <col min="1" max="1" width="10.81640625" style="23" customWidth="1"/>
    <col min="2" max="2" width="41.81640625" style="116" customWidth="1"/>
    <col min="3" max="3" width="11.453125" style="116" customWidth="1"/>
    <col min="4" max="4" width="10.81640625" style="116" customWidth="1"/>
    <col min="5" max="5" width="13" style="116" customWidth="1"/>
    <col min="6" max="16384" width="11.453125" style="116"/>
  </cols>
  <sheetData>
    <row r="2" spans="1:7" ht="7.5" customHeight="1"/>
    <row r="3" spans="1:7" ht="31.5" customHeight="1">
      <c r="A3" s="223" t="s">
        <v>15</v>
      </c>
      <c r="B3" s="224"/>
      <c r="C3" s="224"/>
      <c r="D3" s="224"/>
      <c r="E3" s="224"/>
    </row>
    <row r="4" spans="1:7" ht="13" thickBot="1"/>
    <row r="5" spans="1:7" ht="16.5" customHeight="1" thickBot="1">
      <c r="A5" s="127" t="s">
        <v>1</v>
      </c>
      <c r="B5" s="117" t="s">
        <v>2</v>
      </c>
      <c r="C5" s="118" t="s">
        <v>5</v>
      </c>
      <c r="D5" s="118" t="s">
        <v>3</v>
      </c>
      <c r="E5" s="118" t="s">
        <v>4</v>
      </c>
      <c r="G5" s="119"/>
    </row>
    <row r="6" spans="1:7" ht="16.5" customHeight="1">
      <c r="A6" s="225" t="s">
        <v>8</v>
      </c>
      <c r="B6" s="226"/>
      <c r="C6" s="226"/>
      <c r="D6" s="227"/>
      <c r="E6" s="128">
        <v>0</v>
      </c>
      <c r="G6" s="119"/>
    </row>
    <row r="7" spans="1:7" ht="16.5" customHeight="1">
      <c r="A7" s="172">
        <v>43466</v>
      </c>
      <c r="B7" s="173" t="s">
        <v>59</v>
      </c>
      <c r="C7" s="163"/>
      <c r="D7" s="21">
        <v>1097.03</v>
      </c>
      <c r="E7" s="8">
        <f t="shared" ref="E7:E9" si="0">SUM(E6+D7-C7)</f>
        <v>1097.03</v>
      </c>
      <c r="G7" s="119"/>
    </row>
    <row r="8" spans="1:7" ht="16.5" customHeight="1">
      <c r="A8" s="121">
        <v>43564</v>
      </c>
      <c r="B8" s="153" t="s">
        <v>68</v>
      </c>
      <c r="C8" s="129"/>
      <c r="D8" s="177">
        <v>3000</v>
      </c>
      <c r="E8" s="8">
        <f t="shared" si="0"/>
        <v>4097.03</v>
      </c>
      <c r="G8" s="119"/>
    </row>
    <row r="9" spans="1:7" ht="16.5" customHeight="1">
      <c r="A9" s="121">
        <v>43763</v>
      </c>
      <c r="B9" s="160" t="s">
        <v>69</v>
      </c>
      <c r="C9" s="208"/>
      <c r="D9" s="157">
        <v>1900</v>
      </c>
      <c r="E9" s="8">
        <f t="shared" si="0"/>
        <v>5997.03</v>
      </c>
    </row>
    <row r="10" spans="1:7" ht="16.5" customHeight="1">
      <c r="A10" s="228" t="s">
        <v>13</v>
      </c>
      <c r="B10" s="229"/>
      <c r="C10" s="168">
        <f>SUM(C7:C9)</f>
        <v>0</v>
      </c>
      <c r="D10" s="168">
        <f>SUM(D7:D9)</f>
        <v>5997.03</v>
      </c>
      <c r="E10" s="169">
        <f>SUM(D10-C10)</f>
        <v>5997.03</v>
      </c>
    </row>
  </sheetData>
  <mergeCells count="3">
    <mergeCell ref="A3:E3"/>
    <mergeCell ref="A6:D6"/>
    <mergeCell ref="A10:B10"/>
  </mergeCells>
  <phoneticPr fontId="0" type="noConversion"/>
  <pageMargins left="0.78740157499999996" right="0.78740157499999996" top="0.984251969" bottom="0.984251969" header="0.4921259845" footer="0.4921259845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1"/>
  <sheetViews>
    <sheetView view="pageBreakPreview" topLeftCell="A18" zoomScale="120" zoomScaleSheetLayoutView="120" workbookViewId="0">
      <selection activeCell="B38" sqref="B38"/>
    </sheetView>
  </sheetViews>
  <sheetFormatPr baseColWidth="10" defaultColWidth="11.453125" defaultRowHeight="12.5"/>
  <cols>
    <col min="1" max="1" width="11.6328125" style="148" customWidth="1"/>
    <col min="2" max="2" width="47.36328125" style="116" customWidth="1"/>
    <col min="3" max="3" width="9.453125" style="116" customWidth="1"/>
    <col min="4" max="4" width="10" style="116" customWidth="1"/>
    <col min="5" max="5" width="11.1796875" style="116" customWidth="1"/>
    <col min="6" max="16384" width="11.453125" style="116"/>
  </cols>
  <sheetData>
    <row r="1" spans="1:7" ht="25.5" customHeight="1">
      <c r="A1" s="223" t="s">
        <v>14</v>
      </c>
      <c r="B1" s="224"/>
      <c r="C1" s="224"/>
      <c r="D1" s="224"/>
      <c r="E1" s="224"/>
      <c r="F1" s="126"/>
    </row>
    <row r="2" spans="1:7" ht="13" thickBot="1"/>
    <row r="3" spans="1:7" ht="16.5" customHeight="1" thickBot="1">
      <c r="A3" s="117" t="s">
        <v>1</v>
      </c>
      <c r="B3" s="117" t="s">
        <v>2</v>
      </c>
      <c r="C3" s="118" t="s">
        <v>5</v>
      </c>
      <c r="D3" s="118" t="s">
        <v>3</v>
      </c>
      <c r="E3" s="118" t="s">
        <v>4</v>
      </c>
      <c r="G3" s="119"/>
    </row>
    <row r="4" spans="1:7" ht="16.5" customHeight="1">
      <c r="A4" s="225" t="s">
        <v>8</v>
      </c>
      <c r="B4" s="226"/>
      <c r="C4" s="226"/>
      <c r="D4" s="227"/>
      <c r="E4" s="120">
        <v>0</v>
      </c>
      <c r="G4" s="119"/>
    </row>
    <row r="5" spans="1:7" ht="16.5" customHeight="1">
      <c r="A5" s="14">
        <v>43505</v>
      </c>
      <c r="B5" s="5" t="s">
        <v>105</v>
      </c>
      <c r="C5" s="200">
        <v>24.98</v>
      </c>
      <c r="D5" s="9"/>
      <c r="E5" s="8">
        <f>SUM(E4+D5-C5)</f>
        <v>-24.98</v>
      </c>
      <c r="F5" s="152"/>
      <c r="G5" s="126"/>
    </row>
    <row r="6" spans="1:7" ht="16.5" customHeight="1">
      <c r="A6" s="178">
        <v>43512</v>
      </c>
      <c r="B6" s="160" t="s">
        <v>107</v>
      </c>
      <c r="C6" s="197">
        <v>48</v>
      </c>
      <c r="D6" s="21"/>
      <c r="E6" s="8">
        <f>SUM(E5+D6-C6)</f>
        <v>-72.98</v>
      </c>
      <c r="F6" s="152"/>
    </row>
    <row r="7" spans="1:7" ht="16.5" customHeight="1">
      <c r="A7" s="14">
        <v>43528</v>
      </c>
      <c r="B7" s="124" t="s">
        <v>113</v>
      </c>
      <c r="C7" s="200">
        <v>36</v>
      </c>
      <c r="D7" s="21"/>
      <c r="E7" s="8">
        <f>SUM(E6+D7-C7)</f>
        <v>-108.98</v>
      </c>
      <c r="F7" s="152"/>
    </row>
    <row r="8" spans="1:7" ht="16.5" customHeight="1">
      <c r="A8" s="178">
        <v>43539</v>
      </c>
      <c r="B8" s="181" t="s">
        <v>116</v>
      </c>
      <c r="C8" s="197">
        <v>48</v>
      </c>
      <c r="D8" s="9"/>
      <c r="E8" s="8">
        <f t="shared" ref="E8:E38" si="0">SUM(E7+D8-C8)</f>
        <v>-156.98000000000002</v>
      </c>
      <c r="F8" s="152"/>
      <c r="G8" s="126"/>
    </row>
    <row r="9" spans="1:7" ht="16.5" customHeight="1">
      <c r="A9" s="178">
        <v>43546</v>
      </c>
      <c r="B9" s="156" t="s">
        <v>117</v>
      </c>
      <c r="C9" s="197">
        <v>50</v>
      </c>
      <c r="D9" s="9"/>
      <c r="E9" s="8">
        <f t="shared" si="0"/>
        <v>-206.98000000000002</v>
      </c>
      <c r="F9" s="152"/>
    </row>
    <row r="10" spans="1:7" ht="16.5" customHeight="1">
      <c r="A10" s="178">
        <v>43559</v>
      </c>
      <c r="B10" s="181" t="s">
        <v>125</v>
      </c>
      <c r="C10" s="197">
        <v>48</v>
      </c>
      <c r="D10" s="9"/>
      <c r="E10" s="8">
        <f t="shared" si="0"/>
        <v>-254.98000000000002</v>
      </c>
      <c r="F10" s="152"/>
    </row>
    <row r="11" spans="1:7" ht="16.5" customHeight="1">
      <c r="A11" s="178">
        <v>43566</v>
      </c>
      <c r="B11" s="156" t="s">
        <v>127</v>
      </c>
      <c r="C11" s="197">
        <v>121</v>
      </c>
      <c r="D11" s="9"/>
      <c r="E11" s="8">
        <f t="shared" si="0"/>
        <v>-375.98</v>
      </c>
      <c r="F11" s="152"/>
    </row>
    <row r="12" spans="1:7" ht="16.5" customHeight="1">
      <c r="A12" s="143">
        <v>43582</v>
      </c>
      <c r="B12" s="5" t="s">
        <v>132</v>
      </c>
      <c r="C12" s="201">
        <v>52</v>
      </c>
      <c r="D12" s="9"/>
      <c r="E12" s="8">
        <f t="shared" si="0"/>
        <v>-427.98</v>
      </c>
      <c r="F12" s="152"/>
    </row>
    <row r="13" spans="1:7" ht="16.5" customHeight="1">
      <c r="A13" s="178">
        <v>43590</v>
      </c>
      <c r="B13" s="156" t="s">
        <v>133</v>
      </c>
      <c r="C13" s="204">
        <v>84</v>
      </c>
      <c r="D13" s="9"/>
      <c r="E13" s="8">
        <f t="shared" si="0"/>
        <v>-511.98</v>
      </c>
      <c r="F13" s="152"/>
    </row>
    <row r="14" spans="1:7" ht="16.5" customHeight="1">
      <c r="A14" s="178">
        <v>43590</v>
      </c>
      <c r="B14" s="156" t="s">
        <v>135</v>
      </c>
      <c r="C14" s="197">
        <v>94.5</v>
      </c>
      <c r="D14" s="9"/>
      <c r="E14" s="8">
        <f t="shared" si="0"/>
        <v>-606.48</v>
      </c>
      <c r="F14" s="152"/>
    </row>
    <row r="15" spans="1:7" ht="16.5" customHeight="1">
      <c r="A15" s="178">
        <v>43594</v>
      </c>
      <c r="B15" s="156" t="s">
        <v>136</v>
      </c>
      <c r="C15" s="197">
        <v>186.1</v>
      </c>
      <c r="D15" s="9"/>
      <c r="E15" s="8">
        <f t="shared" si="0"/>
        <v>-792.58</v>
      </c>
      <c r="F15" s="152"/>
    </row>
    <row r="16" spans="1:7" ht="16.5" customHeight="1">
      <c r="A16" s="178">
        <v>43620</v>
      </c>
      <c r="B16" s="15" t="s">
        <v>139</v>
      </c>
      <c r="C16" s="197">
        <v>8.4</v>
      </c>
      <c r="D16" s="9"/>
      <c r="E16" s="8">
        <f t="shared" si="0"/>
        <v>-800.98</v>
      </c>
      <c r="F16" s="152"/>
    </row>
    <row r="17" spans="1:6" ht="16.5" customHeight="1">
      <c r="A17" s="178">
        <v>43621</v>
      </c>
      <c r="B17" s="156" t="s">
        <v>140</v>
      </c>
      <c r="C17" s="197">
        <v>60</v>
      </c>
      <c r="D17" s="9"/>
      <c r="E17" s="8">
        <f t="shared" si="0"/>
        <v>-860.98</v>
      </c>
      <c r="F17" s="152"/>
    </row>
    <row r="18" spans="1:6" ht="16.5" customHeight="1">
      <c r="A18" s="178">
        <v>43621</v>
      </c>
      <c r="B18" s="160" t="s">
        <v>141</v>
      </c>
      <c r="C18" s="197">
        <v>734.13</v>
      </c>
      <c r="D18" s="9"/>
      <c r="E18" s="8">
        <f t="shared" si="0"/>
        <v>-1595.1100000000001</v>
      </c>
      <c r="F18" s="152"/>
    </row>
    <row r="19" spans="1:6" ht="16.5" customHeight="1">
      <c r="A19" s="203">
        <v>43631</v>
      </c>
      <c r="B19" s="156" t="s">
        <v>147</v>
      </c>
      <c r="C19" s="197">
        <v>113</v>
      </c>
      <c r="D19" s="9"/>
      <c r="E19" s="8">
        <f t="shared" si="0"/>
        <v>-1708.1100000000001</v>
      </c>
      <c r="F19" s="152"/>
    </row>
    <row r="20" spans="1:6" ht="16.5" customHeight="1">
      <c r="A20" s="178">
        <v>43631</v>
      </c>
      <c r="B20" s="156" t="s">
        <v>148</v>
      </c>
      <c r="C20" s="197">
        <v>97.2</v>
      </c>
      <c r="D20" s="9"/>
      <c r="E20" s="8">
        <f t="shared" si="0"/>
        <v>-1805.3100000000002</v>
      </c>
      <c r="F20" s="152"/>
    </row>
    <row r="21" spans="1:6" ht="16.5" customHeight="1">
      <c r="A21" s="178">
        <v>43647</v>
      </c>
      <c r="B21" s="156" t="s">
        <v>154</v>
      </c>
      <c r="C21" s="197">
        <v>204</v>
      </c>
      <c r="D21" s="122"/>
      <c r="E21" s="8">
        <f t="shared" si="0"/>
        <v>-2009.3100000000002</v>
      </c>
      <c r="F21" s="152"/>
    </row>
    <row r="22" spans="1:6" ht="16.5" customHeight="1">
      <c r="A22" s="194">
        <v>43680</v>
      </c>
      <c r="B22" s="195" t="s">
        <v>158</v>
      </c>
      <c r="C22" s="197">
        <v>240</v>
      </c>
      <c r="D22" s="198"/>
      <c r="E22" s="8">
        <f t="shared" si="0"/>
        <v>-2249.3100000000004</v>
      </c>
      <c r="F22" s="152"/>
    </row>
    <row r="23" spans="1:6" ht="16.5" customHeight="1">
      <c r="A23" s="178">
        <v>43744</v>
      </c>
      <c r="B23" s="156" t="s">
        <v>178</v>
      </c>
      <c r="C23" s="197">
        <v>637</v>
      </c>
      <c r="D23" s="122"/>
      <c r="E23" s="8">
        <f t="shared" si="0"/>
        <v>-2886.3100000000004</v>
      </c>
      <c r="F23" s="152"/>
    </row>
    <row r="24" spans="1:6" ht="16.5" customHeight="1">
      <c r="A24" s="178">
        <v>43745</v>
      </c>
      <c r="B24" s="156" t="s">
        <v>180</v>
      </c>
      <c r="C24" s="197">
        <v>58.5</v>
      </c>
      <c r="D24" s="122"/>
      <c r="E24" s="8">
        <f t="shared" si="0"/>
        <v>-2944.8100000000004</v>
      </c>
      <c r="F24" s="152"/>
    </row>
    <row r="25" spans="1:6" ht="16.5" customHeight="1">
      <c r="A25" s="194">
        <v>43747</v>
      </c>
      <c r="B25" s="156" t="s">
        <v>184</v>
      </c>
      <c r="C25" s="197">
        <v>82.68</v>
      </c>
      <c r="D25" s="122"/>
      <c r="E25" s="8">
        <f t="shared" si="0"/>
        <v>-3027.4900000000002</v>
      </c>
      <c r="F25" s="152"/>
    </row>
    <row r="26" spans="1:6" ht="16.5" customHeight="1">
      <c r="A26" s="143">
        <v>43756</v>
      </c>
      <c r="B26" s="15" t="s">
        <v>185</v>
      </c>
      <c r="C26" s="9">
        <v>12</v>
      </c>
      <c r="D26" s="122"/>
      <c r="E26" s="8">
        <f t="shared" si="0"/>
        <v>-3039.4900000000002</v>
      </c>
      <c r="F26" s="152"/>
    </row>
    <row r="27" spans="1:6" ht="16.5" customHeight="1">
      <c r="A27" s="178">
        <v>43759</v>
      </c>
      <c r="B27" s="156" t="s">
        <v>186</v>
      </c>
      <c r="C27" s="157">
        <v>156</v>
      </c>
      <c r="D27" s="122"/>
      <c r="E27" s="8">
        <f t="shared" si="0"/>
        <v>-3195.4900000000002</v>
      </c>
      <c r="F27" s="152"/>
    </row>
    <row r="28" spans="1:6" ht="16.5" customHeight="1">
      <c r="A28" s="178">
        <v>43759</v>
      </c>
      <c r="B28" s="156" t="s">
        <v>187</v>
      </c>
      <c r="C28" s="157">
        <v>60</v>
      </c>
      <c r="D28" s="122"/>
      <c r="E28" s="8">
        <f t="shared" si="0"/>
        <v>-3255.4900000000002</v>
      </c>
      <c r="F28" s="152"/>
    </row>
    <row r="29" spans="1:6" ht="16.5" customHeight="1">
      <c r="A29" s="14">
        <v>43759</v>
      </c>
      <c r="B29" s="15" t="s">
        <v>188</v>
      </c>
      <c r="C29" s="123">
        <v>31.2</v>
      </c>
      <c r="D29" s="122"/>
      <c r="E29" s="8">
        <f t="shared" si="0"/>
        <v>-3286.69</v>
      </c>
      <c r="F29" s="152"/>
    </row>
    <row r="30" spans="1:6" ht="16.5" customHeight="1">
      <c r="A30" s="178">
        <v>43761</v>
      </c>
      <c r="B30" s="156" t="s">
        <v>189</v>
      </c>
      <c r="C30" s="157">
        <v>264</v>
      </c>
      <c r="D30" s="122"/>
      <c r="E30" s="8">
        <f t="shared" si="0"/>
        <v>-3550.69</v>
      </c>
      <c r="F30" s="152"/>
    </row>
    <row r="31" spans="1:6" ht="16.5" customHeight="1">
      <c r="A31" s="178">
        <v>43763</v>
      </c>
      <c r="B31" s="195" t="s">
        <v>191</v>
      </c>
      <c r="C31" s="157">
        <v>114</v>
      </c>
      <c r="D31" s="122"/>
      <c r="E31" s="8">
        <f t="shared" si="0"/>
        <v>-3664.69</v>
      </c>
      <c r="F31" s="152"/>
    </row>
    <row r="32" spans="1:6" ht="16.5" customHeight="1">
      <c r="A32" s="178">
        <v>43771</v>
      </c>
      <c r="B32" s="156" t="s">
        <v>197</v>
      </c>
      <c r="C32" s="157">
        <v>154</v>
      </c>
      <c r="D32" s="122"/>
      <c r="E32" s="8">
        <f t="shared" si="0"/>
        <v>-3818.69</v>
      </c>
      <c r="F32" s="152"/>
    </row>
    <row r="33" spans="1:7" ht="16.5" customHeight="1">
      <c r="A33" s="178">
        <v>43774</v>
      </c>
      <c r="B33" s="156" t="s">
        <v>200</v>
      </c>
      <c r="C33" s="157">
        <v>84</v>
      </c>
      <c r="D33" s="122"/>
      <c r="E33" s="8">
        <f t="shared" si="0"/>
        <v>-3902.69</v>
      </c>
      <c r="F33" s="152"/>
    </row>
    <row r="34" spans="1:7" ht="16.5" customHeight="1">
      <c r="A34" s="178">
        <v>43774</v>
      </c>
      <c r="B34" s="156" t="s">
        <v>203</v>
      </c>
      <c r="C34" s="157">
        <v>108</v>
      </c>
      <c r="D34" s="122"/>
      <c r="E34" s="8">
        <f t="shared" si="0"/>
        <v>-4010.69</v>
      </c>
      <c r="F34" s="152"/>
    </row>
    <row r="35" spans="1:7" ht="16.5" customHeight="1">
      <c r="A35" s="178">
        <v>43784</v>
      </c>
      <c r="B35" s="156" t="s">
        <v>205</v>
      </c>
      <c r="C35" s="157">
        <v>245</v>
      </c>
      <c r="D35" s="122"/>
      <c r="E35" s="8">
        <f t="shared" si="0"/>
        <v>-4255.6900000000005</v>
      </c>
      <c r="F35" s="152"/>
    </row>
    <row r="36" spans="1:7" ht="16.5" customHeight="1">
      <c r="A36" s="178">
        <v>43793</v>
      </c>
      <c r="B36" s="156" t="s">
        <v>212</v>
      </c>
      <c r="C36" s="157">
        <v>170</v>
      </c>
      <c r="D36" s="122"/>
      <c r="E36" s="8">
        <f t="shared" si="0"/>
        <v>-4425.6900000000005</v>
      </c>
      <c r="F36" s="152"/>
    </row>
    <row r="37" spans="1:7" ht="16.5" customHeight="1">
      <c r="A37" s="174">
        <v>43814</v>
      </c>
      <c r="B37" s="175" t="s">
        <v>227</v>
      </c>
      <c r="C37" s="155">
        <v>46.5</v>
      </c>
      <c r="D37" s="122"/>
      <c r="E37" s="8">
        <f t="shared" si="0"/>
        <v>-4472.1900000000005</v>
      </c>
      <c r="F37" s="152"/>
    </row>
    <row r="38" spans="1:7" ht="16.5" customHeight="1">
      <c r="A38" s="174">
        <v>43819</v>
      </c>
      <c r="B38" s="175" t="s">
        <v>229</v>
      </c>
      <c r="C38" s="215">
        <v>310.32</v>
      </c>
      <c r="D38" s="122"/>
      <c r="E38" s="8">
        <f t="shared" si="0"/>
        <v>-4782.51</v>
      </c>
      <c r="G38" s="126"/>
    </row>
    <row r="39" spans="1:7" ht="16.5" customHeight="1">
      <c r="A39" s="230" t="s">
        <v>13</v>
      </c>
      <c r="B39" s="231"/>
      <c r="C39" s="164">
        <f>SUM(C5:C38)</f>
        <v>4782.51</v>
      </c>
      <c r="D39" s="164">
        <f>SUM(D5:D38)</f>
        <v>0</v>
      </c>
      <c r="E39" s="171">
        <f>SUM(D39-C39)</f>
        <v>-4782.51</v>
      </c>
    </row>
    <row r="41" spans="1:7">
      <c r="C41" s="126"/>
      <c r="D41" s="126"/>
      <c r="E41" s="126"/>
    </row>
  </sheetData>
  <sortState xmlns:xlrd2="http://schemas.microsoft.com/office/spreadsheetml/2017/richdata2" ref="A23:C38">
    <sortCondition ref="A23"/>
  </sortState>
  <mergeCells count="3">
    <mergeCell ref="A1:E1"/>
    <mergeCell ref="A4:D4"/>
    <mergeCell ref="A39:B39"/>
  </mergeCells>
  <phoneticPr fontId="0" type="noConversion"/>
  <pageMargins left="0.78740157499999996" right="0.78740157499999996" top="0.984251969" bottom="0.984251969" header="0.4921259845" footer="0.4921259845"/>
  <pageSetup paperSize="9" scale="9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U106"/>
  <sheetViews>
    <sheetView tabSelected="1" topLeftCell="A92" zoomScale="130" zoomScaleNormal="130" workbookViewId="0">
      <selection activeCell="B101" sqref="B101"/>
    </sheetView>
  </sheetViews>
  <sheetFormatPr baseColWidth="10" defaultRowHeight="12.5"/>
  <cols>
    <col min="1" max="1" width="13.36328125" style="13" customWidth="1"/>
    <col min="2" max="2" width="49.453125" bestFit="1" customWidth="1"/>
    <col min="3" max="4" width="10.81640625" style="1"/>
    <col min="5" max="5" width="11.1796875" style="1" bestFit="1" customWidth="1"/>
  </cols>
  <sheetData>
    <row r="1" spans="1:151" ht="8.25" customHeight="1"/>
    <row r="2" spans="1:151" ht="32.25" customHeight="1">
      <c r="A2" s="232" t="s">
        <v>99</v>
      </c>
      <c r="B2" s="232"/>
      <c r="C2" s="232"/>
      <c r="D2" s="232"/>
      <c r="E2" s="232"/>
    </row>
    <row r="3" spans="1:151" ht="13" thickBot="1"/>
    <row r="4" spans="1:151" s="4" customFormat="1" ht="18" customHeight="1" thickBot="1">
      <c r="A4" s="7" t="s">
        <v>9</v>
      </c>
      <c r="B4" s="2" t="s">
        <v>10</v>
      </c>
      <c r="C4" s="3" t="s">
        <v>11</v>
      </c>
      <c r="D4" s="3" t="s">
        <v>12</v>
      </c>
      <c r="E4" s="3" t="s">
        <v>13</v>
      </c>
    </row>
    <row r="5" spans="1:151">
      <c r="A5" s="233" t="s">
        <v>8</v>
      </c>
      <c r="B5" s="234"/>
      <c r="C5" s="234"/>
      <c r="D5" s="235"/>
      <c r="E5" s="9">
        <v>1097.03</v>
      </c>
    </row>
    <row r="6" spans="1:151" s="6" customFormat="1">
      <c r="A6" s="178">
        <v>43467</v>
      </c>
      <c r="B6" s="160" t="s">
        <v>100</v>
      </c>
      <c r="C6" s="197">
        <v>111.78</v>
      </c>
      <c r="D6" s="9"/>
      <c r="E6" s="9">
        <f>SUM(E5+D6-C6)</f>
        <v>985.25</v>
      </c>
    </row>
    <row r="7" spans="1:151" s="142" customFormat="1">
      <c r="A7" s="149">
        <v>43483</v>
      </c>
      <c r="B7" s="15" t="s">
        <v>101</v>
      </c>
      <c r="C7" s="200">
        <v>39</v>
      </c>
      <c r="D7" s="198"/>
      <c r="E7" s="9">
        <f>SUM(E6+D7-C7)</f>
        <v>946.25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</row>
    <row r="8" spans="1:151" s="142" customFormat="1">
      <c r="A8" s="143">
        <v>43483</v>
      </c>
      <c r="B8" s="15" t="s">
        <v>102</v>
      </c>
      <c r="C8" s="200">
        <v>72.84</v>
      </c>
      <c r="D8" s="198"/>
      <c r="E8" s="9">
        <f>SUM(E7+D8-C8)</f>
        <v>873.41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</row>
    <row r="9" spans="1:151" s="142" customFormat="1">
      <c r="A9" s="143">
        <v>43484</v>
      </c>
      <c r="B9" s="15" t="s">
        <v>103</v>
      </c>
      <c r="C9" s="213">
        <v>39</v>
      </c>
      <c r="D9" s="198"/>
      <c r="E9" s="9">
        <f>SUM(E8+D9-C9)</f>
        <v>834.41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</row>
    <row r="10" spans="1:151" s="142" customFormat="1">
      <c r="A10" s="143">
        <v>43486</v>
      </c>
      <c r="B10" s="5" t="s">
        <v>104</v>
      </c>
      <c r="C10" s="214">
        <v>31.85</v>
      </c>
      <c r="D10" s="198"/>
      <c r="E10" s="9">
        <f t="shared" ref="E10:E78" si="0">SUM(E9+D10-C10)</f>
        <v>802.56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</row>
    <row r="11" spans="1:151" s="142" customFormat="1">
      <c r="A11" s="143">
        <v>43505</v>
      </c>
      <c r="B11" s="15" t="s">
        <v>105</v>
      </c>
      <c r="C11" s="197">
        <v>24.98</v>
      </c>
      <c r="D11" s="198"/>
      <c r="E11" s="9">
        <f t="shared" si="0"/>
        <v>777.57999999999993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</row>
    <row r="12" spans="1:151" s="142" customFormat="1">
      <c r="A12" s="143">
        <v>43514</v>
      </c>
      <c r="B12" s="15" t="s">
        <v>110</v>
      </c>
      <c r="C12" s="200">
        <v>46</v>
      </c>
      <c r="D12" s="197"/>
      <c r="E12" s="9">
        <f t="shared" si="0"/>
        <v>731.57999999999993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</row>
    <row r="13" spans="1:151" s="142" customFormat="1">
      <c r="A13" s="143">
        <v>43525</v>
      </c>
      <c r="B13" s="181" t="s">
        <v>108</v>
      </c>
      <c r="C13" s="200"/>
      <c r="D13" s="198">
        <v>498.02</v>
      </c>
      <c r="E13" s="9">
        <f t="shared" si="0"/>
        <v>1229.5999999999999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</row>
    <row r="14" spans="1:151" s="142" customFormat="1">
      <c r="A14" s="143">
        <v>43525</v>
      </c>
      <c r="B14" s="15" t="s">
        <v>111</v>
      </c>
      <c r="C14" s="200"/>
      <c r="D14" s="198">
        <v>15</v>
      </c>
      <c r="E14" s="9">
        <f t="shared" si="0"/>
        <v>1244.5999999999999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</row>
    <row r="15" spans="1:151" s="142" customFormat="1">
      <c r="A15" s="143">
        <v>43528</v>
      </c>
      <c r="B15" s="15" t="s">
        <v>112</v>
      </c>
      <c r="C15" s="200">
        <v>48</v>
      </c>
      <c r="D15" s="197"/>
      <c r="E15" s="9">
        <f t="shared" si="0"/>
        <v>1196.5999999999999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</row>
    <row r="16" spans="1:151" s="142" customFormat="1">
      <c r="A16" s="143">
        <v>43528</v>
      </c>
      <c r="B16" s="18" t="s">
        <v>113</v>
      </c>
      <c r="C16" s="200">
        <v>36</v>
      </c>
      <c r="D16" s="198"/>
      <c r="E16" s="9">
        <f t="shared" si="0"/>
        <v>1160.5999999999999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</row>
    <row r="17" spans="1:151" s="6" customFormat="1">
      <c r="A17" s="14">
        <v>43537</v>
      </c>
      <c r="B17" s="15" t="s">
        <v>115</v>
      </c>
      <c r="C17" s="200"/>
      <c r="D17" s="198">
        <v>45</v>
      </c>
      <c r="E17" s="9">
        <f t="shared" si="0"/>
        <v>1205.5999999999999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</row>
    <row r="18" spans="1:151" s="6" customFormat="1">
      <c r="A18" s="178">
        <v>43549</v>
      </c>
      <c r="B18" s="156" t="s">
        <v>117</v>
      </c>
      <c r="C18" s="197">
        <v>50</v>
      </c>
      <c r="D18" s="198"/>
      <c r="E18" s="9">
        <f t="shared" si="0"/>
        <v>1155.5999999999999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</row>
    <row r="19" spans="1:151" s="6" customFormat="1">
      <c r="A19" s="178">
        <v>43527</v>
      </c>
      <c r="B19" s="181" t="s">
        <v>118</v>
      </c>
      <c r="C19" s="204"/>
      <c r="D19" s="197">
        <v>45</v>
      </c>
      <c r="E19" s="9">
        <f t="shared" si="0"/>
        <v>1200.5999999999999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</row>
    <row r="20" spans="1:151" s="6" customFormat="1">
      <c r="A20" s="143">
        <v>43556</v>
      </c>
      <c r="B20" s="15" t="s">
        <v>119</v>
      </c>
      <c r="C20" s="198">
        <v>168.9</v>
      </c>
      <c r="D20" s="198"/>
      <c r="E20" s="9">
        <f t="shared" si="0"/>
        <v>1031.6999999999998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</row>
    <row r="21" spans="1:151" s="6" customFormat="1">
      <c r="A21" s="143">
        <v>43556</v>
      </c>
      <c r="B21" s="15" t="s">
        <v>120</v>
      </c>
      <c r="C21" s="198">
        <v>43</v>
      </c>
      <c r="D21" s="198"/>
      <c r="E21" s="9">
        <f t="shared" si="0"/>
        <v>988.69999999999982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</row>
    <row r="22" spans="1:151" s="6" customFormat="1">
      <c r="A22" s="14">
        <v>43556</v>
      </c>
      <c r="B22" s="15" t="s">
        <v>121</v>
      </c>
      <c r="C22" s="198">
        <v>36</v>
      </c>
      <c r="D22" s="198"/>
      <c r="E22" s="9">
        <f t="shared" si="0"/>
        <v>952.69999999999982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</row>
    <row r="23" spans="1:151" s="144" customFormat="1" ht="13">
      <c r="A23" s="14">
        <v>43556</v>
      </c>
      <c r="B23" s="15" t="s">
        <v>122</v>
      </c>
      <c r="C23" s="198">
        <v>29.3</v>
      </c>
      <c r="D23" s="202"/>
      <c r="E23" s="9">
        <f t="shared" si="0"/>
        <v>923.39999999999986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</row>
    <row r="24" spans="1:151" s="142" customFormat="1">
      <c r="A24" s="143">
        <v>43556</v>
      </c>
      <c r="B24" s="15" t="s">
        <v>123</v>
      </c>
      <c r="C24" s="198">
        <v>17</v>
      </c>
      <c r="D24" s="197"/>
      <c r="E24" s="9">
        <f t="shared" si="0"/>
        <v>906.39999999999986</v>
      </c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</row>
    <row r="25" spans="1:151" s="142" customFormat="1">
      <c r="A25" s="178">
        <v>43559</v>
      </c>
      <c r="B25" s="160" t="s">
        <v>125</v>
      </c>
      <c r="C25" s="197">
        <v>48</v>
      </c>
      <c r="D25" s="197"/>
      <c r="E25" s="9">
        <f t="shared" si="0"/>
        <v>858.39999999999986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</row>
    <row r="26" spans="1:151" s="142" customFormat="1">
      <c r="A26" s="178">
        <v>43559</v>
      </c>
      <c r="B26" s="181" t="s">
        <v>116</v>
      </c>
      <c r="C26" s="197">
        <v>48</v>
      </c>
      <c r="D26" s="200"/>
      <c r="E26" s="9">
        <f t="shared" si="0"/>
        <v>810.39999999999986</v>
      </c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</row>
    <row r="27" spans="1:151" s="6" customFormat="1">
      <c r="A27" s="14">
        <v>43564</v>
      </c>
      <c r="B27" s="15" t="s">
        <v>126</v>
      </c>
      <c r="C27" s="197"/>
      <c r="D27" s="200">
        <v>3000</v>
      </c>
      <c r="E27" s="9">
        <f t="shared" si="0"/>
        <v>3810.3999999999996</v>
      </c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</row>
    <row r="28" spans="1:151" s="6" customFormat="1">
      <c r="A28" s="178">
        <v>43566</v>
      </c>
      <c r="B28" s="156" t="s">
        <v>127</v>
      </c>
      <c r="C28" s="197">
        <v>121</v>
      </c>
      <c r="D28" s="200"/>
      <c r="E28" s="9">
        <f t="shared" si="0"/>
        <v>3689.3999999999996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</row>
    <row r="29" spans="1:151" s="22" customFormat="1" ht="13">
      <c r="A29" s="178">
        <v>43570</v>
      </c>
      <c r="B29" s="156" t="s">
        <v>130</v>
      </c>
      <c r="C29" s="197"/>
      <c r="D29" s="197">
        <v>15</v>
      </c>
      <c r="E29" s="9">
        <f t="shared" si="0"/>
        <v>3704.3999999999996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</row>
    <row r="30" spans="1:151" s="142" customFormat="1">
      <c r="A30" s="14">
        <v>43582</v>
      </c>
      <c r="B30" s="156" t="s">
        <v>132</v>
      </c>
      <c r="C30" s="200">
        <v>52</v>
      </c>
      <c r="D30" s="198"/>
      <c r="E30" s="9">
        <f t="shared" si="0"/>
        <v>3652.3999999999996</v>
      </c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</row>
    <row r="31" spans="1:151" s="6" customFormat="1">
      <c r="A31" s="14">
        <v>43584</v>
      </c>
      <c r="B31" s="15" t="s">
        <v>131</v>
      </c>
      <c r="C31" s="200">
        <v>154.84</v>
      </c>
      <c r="D31" s="198"/>
      <c r="E31" s="9">
        <f t="shared" si="0"/>
        <v>3497.5599999999995</v>
      </c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</row>
    <row r="32" spans="1:151" s="6" customFormat="1">
      <c r="A32" s="178">
        <v>43585</v>
      </c>
      <c r="B32" s="156" t="s">
        <v>129</v>
      </c>
      <c r="C32" s="197"/>
      <c r="D32" s="197">
        <v>48</v>
      </c>
      <c r="E32" s="9">
        <f t="shared" si="0"/>
        <v>3545.5599999999995</v>
      </c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</row>
    <row r="33" spans="1:151" s="6" customFormat="1">
      <c r="A33" s="178">
        <v>43591</v>
      </c>
      <c r="B33" s="156" t="s">
        <v>135</v>
      </c>
      <c r="C33" s="197">
        <v>94.5</v>
      </c>
      <c r="D33" s="198"/>
      <c r="E33" s="9">
        <f t="shared" si="0"/>
        <v>3451.0599999999995</v>
      </c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</row>
    <row r="34" spans="1:151" s="6" customFormat="1">
      <c r="A34" s="178">
        <v>43591</v>
      </c>
      <c r="B34" s="156" t="s">
        <v>133</v>
      </c>
      <c r="C34" s="204">
        <v>84</v>
      </c>
      <c r="D34" s="198"/>
      <c r="E34" s="9">
        <f t="shared" si="0"/>
        <v>3367.0599999999995</v>
      </c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</row>
    <row r="35" spans="1:151" s="142" customFormat="1">
      <c r="A35" s="178">
        <v>43595</v>
      </c>
      <c r="B35" s="156" t="s">
        <v>136</v>
      </c>
      <c r="C35" s="197">
        <v>186.1</v>
      </c>
      <c r="D35" s="198"/>
      <c r="E35" s="9">
        <f t="shared" si="0"/>
        <v>3180.9599999999996</v>
      </c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</row>
    <row r="36" spans="1:151" s="142" customFormat="1">
      <c r="A36" s="203">
        <v>43599</v>
      </c>
      <c r="B36" s="160" t="s">
        <v>134</v>
      </c>
      <c r="C36" s="197"/>
      <c r="D36" s="197">
        <v>463.02</v>
      </c>
      <c r="E36" s="9">
        <f t="shared" si="0"/>
        <v>3643.9799999999996</v>
      </c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</row>
    <row r="37" spans="1:151" s="6" customFormat="1">
      <c r="A37" s="178">
        <v>43616</v>
      </c>
      <c r="B37" s="156" t="s">
        <v>138</v>
      </c>
      <c r="C37" s="200"/>
      <c r="D37" s="198">
        <v>48</v>
      </c>
      <c r="E37" s="9">
        <f t="shared" si="0"/>
        <v>3691.9799999999996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</row>
    <row r="38" spans="1:151" s="6" customFormat="1">
      <c r="A38" s="14">
        <v>43620</v>
      </c>
      <c r="B38" s="15" t="s">
        <v>139</v>
      </c>
      <c r="C38" s="200">
        <v>8.4</v>
      </c>
      <c r="D38" s="198"/>
      <c r="E38" s="9">
        <f t="shared" si="0"/>
        <v>3683.5799999999995</v>
      </c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</row>
    <row r="39" spans="1:151" s="6" customFormat="1">
      <c r="A39" s="14">
        <v>43622</v>
      </c>
      <c r="B39" s="156" t="s">
        <v>140</v>
      </c>
      <c r="C39" s="200">
        <v>60</v>
      </c>
      <c r="D39" s="198"/>
      <c r="E39" s="9">
        <f t="shared" si="0"/>
        <v>3623.5799999999995</v>
      </c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</row>
    <row r="40" spans="1:151" s="6" customFormat="1">
      <c r="A40" s="14">
        <v>43630</v>
      </c>
      <c r="B40" s="156" t="s">
        <v>142</v>
      </c>
      <c r="C40" s="200"/>
      <c r="D40" s="198">
        <v>15</v>
      </c>
      <c r="E40" s="9">
        <f t="shared" si="0"/>
        <v>3638.5799999999995</v>
      </c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</row>
    <row r="41" spans="1:151" s="6" customFormat="1">
      <c r="A41" s="14">
        <v>43630</v>
      </c>
      <c r="B41" s="156" t="s">
        <v>137</v>
      </c>
      <c r="C41" s="200"/>
      <c r="D41" s="198">
        <v>12</v>
      </c>
      <c r="E41" s="9">
        <f t="shared" si="0"/>
        <v>3650.5799999999995</v>
      </c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</row>
    <row r="42" spans="1:151" s="6" customFormat="1">
      <c r="A42" s="14">
        <v>43630</v>
      </c>
      <c r="B42" s="181" t="s">
        <v>145</v>
      </c>
      <c r="C42" s="198"/>
      <c r="D42" s="198">
        <v>154.84</v>
      </c>
      <c r="E42" s="9">
        <f t="shared" si="0"/>
        <v>3805.4199999999996</v>
      </c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</row>
    <row r="43" spans="1:151" s="6" customFormat="1">
      <c r="A43" s="203">
        <v>43633</v>
      </c>
      <c r="B43" s="156" t="s">
        <v>147</v>
      </c>
      <c r="C43" s="197">
        <v>113</v>
      </c>
      <c r="D43" s="198"/>
      <c r="E43" s="9">
        <f t="shared" si="0"/>
        <v>3692.4199999999996</v>
      </c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</row>
    <row r="44" spans="1:151" s="142" customFormat="1">
      <c r="A44" s="178">
        <v>43633</v>
      </c>
      <c r="B44" s="156" t="s">
        <v>151</v>
      </c>
      <c r="C44" s="197"/>
      <c r="D44" s="197">
        <v>24</v>
      </c>
      <c r="E44" s="9">
        <f t="shared" si="0"/>
        <v>3716.4199999999996</v>
      </c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</row>
    <row r="45" spans="1:151" s="142" customFormat="1">
      <c r="A45" s="178">
        <v>43636</v>
      </c>
      <c r="B45" s="160" t="s">
        <v>141</v>
      </c>
      <c r="C45" s="197">
        <v>734.13</v>
      </c>
      <c r="D45" s="198"/>
      <c r="E45" s="9">
        <f t="shared" si="0"/>
        <v>2982.2899999999995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</row>
    <row r="46" spans="1:151" s="6" customFormat="1">
      <c r="A46" s="178">
        <v>43636</v>
      </c>
      <c r="B46" s="156" t="s">
        <v>152</v>
      </c>
      <c r="C46" s="197"/>
      <c r="D46" s="197">
        <v>60</v>
      </c>
      <c r="E46" s="9">
        <f t="shared" si="0"/>
        <v>3042.2899999999995</v>
      </c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</row>
    <row r="47" spans="1:151" s="6" customFormat="1">
      <c r="A47" s="178">
        <v>43631</v>
      </c>
      <c r="B47" s="156" t="s">
        <v>148</v>
      </c>
      <c r="C47" s="197">
        <v>97.2</v>
      </c>
      <c r="D47" s="198"/>
      <c r="E47" s="9">
        <f t="shared" si="0"/>
        <v>2945.0899999999997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</row>
    <row r="48" spans="1:151" s="6" customFormat="1">
      <c r="A48" s="178">
        <v>43647</v>
      </c>
      <c r="B48" s="156" t="s">
        <v>154</v>
      </c>
      <c r="C48" s="197">
        <v>204</v>
      </c>
      <c r="D48" s="9"/>
      <c r="E48" s="9">
        <f t="shared" si="0"/>
        <v>2741.0899999999997</v>
      </c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</row>
    <row r="49" spans="1:151" s="6" customFormat="1">
      <c r="A49" s="178">
        <v>43663</v>
      </c>
      <c r="B49" s="156" t="s">
        <v>155</v>
      </c>
      <c r="C49" s="157"/>
      <c r="D49" s="157">
        <v>84</v>
      </c>
      <c r="E49" s="9">
        <f t="shared" si="0"/>
        <v>2825.0899999999997</v>
      </c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</row>
    <row r="50" spans="1:151" s="6" customFormat="1">
      <c r="A50" s="178">
        <v>43682</v>
      </c>
      <c r="B50" s="156" t="s">
        <v>144</v>
      </c>
      <c r="C50" s="9"/>
      <c r="D50" s="9">
        <v>36</v>
      </c>
      <c r="E50" s="9">
        <f t="shared" si="0"/>
        <v>2861.0899999999997</v>
      </c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</row>
    <row r="51" spans="1:151" s="6" customFormat="1">
      <c r="A51" s="14">
        <v>43690</v>
      </c>
      <c r="B51" s="5" t="s">
        <v>160</v>
      </c>
      <c r="C51" s="9">
        <v>267.83999999999997</v>
      </c>
      <c r="D51" s="9"/>
      <c r="E51" s="9">
        <f t="shared" si="0"/>
        <v>2593.2499999999995</v>
      </c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</row>
    <row r="52" spans="1:151" s="6" customFormat="1">
      <c r="A52" s="14">
        <v>43696</v>
      </c>
      <c r="B52" s="160" t="s">
        <v>161</v>
      </c>
      <c r="C52" s="206"/>
      <c r="D52" s="206">
        <v>72</v>
      </c>
      <c r="E52" s="9">
        <f t="shared" si="0"/>
        <v>2665.2499999999995</v>
      </c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</row>
    <row r="53" spans="1:151" s="6" customFormat="1">
      <c r="A53" s="14">
        <v>43696</v>
      </c>
      <c r="B53" s="156" t="s">
        <v>162</v>
      </c>
      <c r="C53" s="157"/>
      <c r="D53" s="157">
        <v>36</v>
      </c>
      <c r="E53" s="9">
        <f>SUM(E52+D53-C53)</f>
        <v>2701.2499999999995</v>
      </c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</row>
    <row r="54" spans="1:151" s="6" customFormat="1">
      <c r="A54" s="14">
        <v>43700</v>
      </c>
      <c r="B54" s="156" t="s">
        <v>163</v>
      </c>
      <c r="C54" s="157"/>
      <c r="D54" s="157">
        <v>24</v>
      </c>
      <c r="E54" s="9">
        <f>SUM(E53+D54-C54)</f>
        <v>2725.2499999999995</v>
      </c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</row>
    <row r="55" spans="1:151" s="6" customFormat="1" ht="13">
      <c r="A55" s="14">
        <v>43704</v>
      </c>
      <c r="B55" s="195" t="s">
        <v>165</v>
      </c>
      <c r="C55" s="197">
        <v>291</v>
      </c>
      <c r="D55" s="9"/>
      <c r="E55" s="9">
        <f t="shared" si="0"/>
        <v>2434.2499999999995</v>
      </c>
      <c r="F55" s="175" t="s">
        <v>159</v>
      </c>
      <c r="G55" s="146"/>
      <c r="H55" s="146"/>
      <c r="I55" s="146"/>
      <c r="J55" s="146"/>
      <c r="K55" s="205" t="s">
        <v>158</v>
      </c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</row>
    <row r="56" spans="1:151" s="6" customFormat="1">
      <c r="A56" s="178">
        <v>43725</v>
      </c>
      <c r="B56" s="156" t="s">
        <v>170</v>
      </c>
      <c r="C56" s="9"/>
      <c r="D56" s="9">
        <v>108</v>
      </c>
      <c r="E56" s="9">
        <f t="shared" si="0"/>
        <v>2542.2499999999995</v>
      </c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</row>
    <row r="57" spans="1:151" s="6" customFormat="1">
      <c r="A57" s="14">
        <v>43741</v>
      </c>
      <c r="B57" s="5" t="s">
        <v>172</v>
      </c>
      <c r="C57" s="9">
        <v>513.99</v>
      </c>
      <c r="D57" s="9"/>
      <c r="E57" s="9">
        <f>SUM(E56+D57-C57)</f>
        <v>2028.2599999999995</v>
      </c>
      <c r="F57" s="146" t="s">
        <v>173</v>
      </c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</row>
    <row r="58" spans="1:151" s="6" customFormat="1">
      <c r="A58" s="178">
        <v>43742</v>
      </c>
      <c r="B58" s="195" t="s">
        <v>175</v>
      </c>
      <c r="C58" s="157"/>
      <c r="D58" s="198">
        <v>267.83999999999997</v>
      </c>
      <c r="E58" s="9">
        <f t="shared" si="0"/>
        <v>2296.0999999999995</v>
      </c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</row>
    <row r="59" spans="1:151">
      <c r="A59" s="14">
        <v>43742</v>
      </c>
      <c r="B59" s="156" t="s">
        <v>164</v>
      </c>
      <c r="C59" s="21"/>
      <c r="D59" s="9">
        <v>60</v>
      </c>
      <c r="E59" s="9">
        <f t="shared" si="0"/>
        <v>2356.0999999999995</v>
      </c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</row>
    <row r="60" spans="1:151">
      <c r="A60" s="178">
        <v>43742</v>
      </c>
      <c r="B60" s="156" t="s">
        <v>149</v>
      </c>
      <c r="C60" s="157"/>
      <c r="D60" s="157">
        <v>24</v>
      </c>
      <c r="E60" s="9">
        <f t="shared" si="0"/>
        <v>2380.0999999999995</v>
      </c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</row>
    <row r="61" spans="1:151">
      <c r="A61" s="178">
        <v>43742</v>
      </c>
      <c r="B61" s="160" t="s">
        <v>176</v>
      </c>
      <c r="C61" s="157"/>
      <c r="D61" s="157">
        <v>15</v>
      </c>
      <c r="E61" s="9">
        <f t="shared" si="0"/>
        <v>2395.0999999999995</v>
      </c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</row>
    <row r="62" spans="1:151">
      <c r="A62" s="178">
        <v>43742</v>
      </c>
      <c r="B62" s="156" t="s">
        <v>177</v>
      </c>
      <c r="C62" s="157"/>
      <c r="D62" s="157">
        <v>15</v>
      </c>
      <c r="E62" s="9">
        <f t="shared" si="0"/>
        <v>2410.0999999999995</v>
      </c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</row>
    <row r="63" spans="1:151">
      <c r="A63" s="178">
        <v>43744</v>
      </c>
      <c r="B63" s="156" t="s">
        <v>178</v>
      </c>
      <c r="C63" s="197">
        <v>637</v>
      </c>
      <c r="D63" s="9"/>
      <c r="E63" s="9">
        <f t="shared" si="0"/>
        <v>1773.0999999999995</v>
      </c>
      <c r="F63" s="207" t="s">
        <v>179</v>
      </c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6"/>
      <c r="EH63" s="146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6"/>
      <c r="EU63" s="146"/>
    </row>
    <row r="64" spans="1:151">
      <c r="A64" s="178">
        <v>43745</v>
      </c>
      <c r="B64" s="156" t="s">
        <v>180</v>
      </c>
      <c r="C64" s="197">
        <v>58.5</v>
      </c>
      <c r="D64" s="9"/>
      <c r="E64" s="9">
        <f t="shared" si="0"/>
        <v>1714.5999999999995</v>
      </c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146"/>
    </row>
    <row r="65" spans="1:151" ht="13">
      <c r="A65" s="194">
        <v>43746</v>
      </c>
      <c r="B65" s="156" t="s">
        <v>183</v>
      </c>
      <c r="C65" s="202"/>
      <c r="D65" s="9">
        <v>192</v>
      </c>
      <c r="E65" s="9">
        <f>SUM(E64+D65-C65)</f>
        <v>1906.5999999999995</v>
      </c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6"/>
      <c r="ET65" s="146"/>
      <c r="EU65" s="146"/>
    </row>
    <row r="66" spans="1:151">
      <c r="A66" s="143">
        <v>43747</v>
      </c>
      <c r="B66" s="156" t="s">
        <v>184</v>
      </c>
      <c r="C66" s="197">
        <v>82.68</v>
      </c>
      <c r="D66" s="9"/>
      <c r="E66" s="9">
        <f t="shared" si="0"/>
        <v>1823.9199999999994</v>
      </c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</row>
    <row r="67" spans="1:151">
      <c r="A67" s="143">
        <v>43756</v>
      </c>
      <c r="B67" s="15" t="s">
        <v>185</v>
      </c>
      <c r="C67" s="9">
        <v>12</v>
      </c>
      <c r="D67" s="9"/>
      <c r="E67" s="9">
        <f t="shared" si="0"/>
        <v>1811.9199999999994</v>
      </c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146"/>
      <c r="DW67" s="146"/>
      <c r="DX67" s="146"/>
      <c r="DY67" s="146"/>
      <c r="DZ67" s="146"/>
      <c r="EA67" s="146"/>
      <c r="EB67" s="146"/>
      <c r="EC67" s="146"/>
      <c r="ED67" s="146"/>
      <c r="EE67" s="146"/>
      <c r="EF67" s="146"/>
      <c r="EG67" s="146"/>
      <c r="EH67" s="146"/>
      <c r="EI67" s="146"/>
      <c r="EJ67" s="146"/>
      <c r="EK67" s="146"/>
      <c r="EL67" s="146"/>
      <c r="EM67" s="146"/>
      <c r="EN67" s="146"/>
      <c r="EO67" s="146"/>
      <c r="EP67" s="146"/>
      <c r="EQ67" s="146"/>
      <c r="ER67" s="146"/>
      <c r="ES67" s="146"/>
      <c r="ET67" s="146"/>
      <c r="EU67" s="146"/>
    </row>
    <row r="68" spans="1:151">
      <c r="A68" s="178">
        <v>43759</v>
      </c>
      <c r="B68" s="156" t="s">
        <v>186</v>
      </c>
      <c r="C68" s="157">
        <v>156</v>
      </c>
      <c r="D68" s="9"/>
      <c r="E68" s="9">
        <f t="shared" si="0"/>
        <v>1655.9199999999994</v>
      </c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6"/>
      <c r="EH68" s="146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6"/>
      <c r="EU68" s="146"/>
    </row>
    <row r="69" spans="1:151">
      <c r="A69" s="178">
        <v>43759</v>
      </c>
      <c r="B69" s="156" t="s">
        <v>187</v>
      </c>
      <c r="C69" s="157">
        <v>60</v>
      </c>
      <c r="D69" s="9"/>
      <c r="E69" s="9">
        <f t="shared" si="0"/>
        <v>1595.9199999999994</v>
      </c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</row>
    <row r="70" spans="1:151">
      <c r="A70" s="14">
        <v>43759</v>
      </c>
      <c r="B70" s="15" t="s">
        <v>188</v>
      </c>
      <c r="C70" s="123">
        <v>31.2</v>
      </c>
      <c r="D70" s="9"/>
      <c r="E70" s="9">
        <f t="shared" si="0"/>
        <v>1564.7199999999993</v>
      </c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</row>
    <row r="71" spans="1:151">
      <c r="A71" s="178">
        <v>43761</v>
      </c>
      <c r="B71" s="156" t="s">
        <v>189</v>
      </c>
      <c r="C71" s="157">
        <v>264</v>
      </c>
      <c r="D71" s="9"/>
      <c r="E71" s="9">
        <f t="shared" si="0"/>
        <v>1300.7199999999993</v>
      </c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146"/>
      <c r="EL71" s="146"/>
      <c r="EM71" s="146"/>
      <c r="EN71" s="146"/>
      <c r="EO71" s="146"/>
      <c r="EP71" s="146"/>
      <c r="EQ71" s="146"/>
      <c r="ER71" s="146"/>
      <c r="ES71" s="146"/>
      <c r="ET71" s="146"/>
      <c r="EU71" s="146"/>
    </row>
    <row r="72" spans="1:151">
      <c r="A72" s="178">
        <v>43762</v>
      </c>
      <c r="B72" s="160" t="s">
        <v>151</v>
      </c>
      <c r="C72" s="157"/>
      <c r="D72" s="157">
        <v>24</v>
      </c>
      <c r="E72" s="9">
        <f t="shared" si="0"/>
        <v>1324.7199999999993</v>
      </c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146"/>
      <c r="ES72" s="146"/>
      <c r="ET72" s="146"/>
      <c r="EU72" s="146"/>
    </row>
    <row r="73" spans="1:151">
      <c r="A73" s="14">
        <v>43763</v>
      </c>
      <c r="B73" s="15" t="s">
        <v>190</v>
      </c>
      <c r="C73" s="157"/>
      <c r="D73" s="21">
        <v>1900</v>
      </c>
      <c r="E73" s="9">
        <f t="shared" si="0"/>
        <v>3224.7199999999993</v>
      </c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</row>
    <row r="74" spans="1:151">
      <c r="A74" s="178">
        <v>43763</v>
      </c>
      <c r="B74" s="195" t="s">
        <v>191</v>
      </c>
      <c r="C74" s="157">
        <v>114</v>
      </c>
      <c r="D74" s="21"/>
      <c r="E74" s="9">
        <f t="shared" si="0"/>
        <v>3110.7199999999993</v>
      </c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46"/>
      <c r="EE74" s="146"/>
      <c r="EF74" s="146"/>
      <c r="EG74" s="146"/>
      <c r="EH74" s="146"/>
      <c r="EI74" s="146"/>
      <c r="EJ74" s="146"/>
      <c r="EK74" s="146"/>
      <c r="EL74" s="146"/>
      <c r="EM74" s="146"/>
      <c r="EN74" s="146"/>
      <c r="EO74" s="146"/>
      <c r="EP74" s="146"/>
      <c r="EQ74" s="146"/>
      <c r="ER74" s="146"/>
      <c r="ES74" s="146"/>
      <c r="ET74" s="146"/>
      <c r="EU74" s="146"/>
    </row>
    <row r="75" spans="1:151">
      <c r="A75" s="14">
        <v>43773</v>
      </c>
      <c r="B75" s="15" t="s">
        <v>195</v>
      </c>
      <c r="C75" s="9">
        <v>809</v>
      </c>
      <c r="D75" s="21"/>
      <c r="E75" s="9">
        <f t="shared" ref="E75:E99" si="1">SUM(E74+D75-C75)</f>
        <v>2301.7199999999993</v>
      </c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</row>
    <row r="76" spans="1:151">
      <c r="A76" s="178">
        <v>43771</v>
      </c>
      <c r="B76" s="156" t="s">
        <v>197</v>
      </c>
      <c r="C76" s="157">
        <v>154</v>
      </c>
      <c r="D76" s="21"/>
      <c r="E76" s="9">
        <f t="shared" si="0"/>
        <v>2147.7199999999993</v>
      </c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</row>
    <row r="77" spans="1:151">
      <c r="A77" s="178">
        <v>43776</v>
      </c>
      <c r="B77" s="156" t="s">
        <v>201</v>
      </c>
      <c r="C77" s="157">
        <v>135</v>
      </c>
      <c r="D77" s="21"/>
      <c r="E77" s="9">
        <f t="shared" si="1"/>
        <v>2012.7199999999993</v>
      </c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</row>
    <row r="78" spans="1:151">
      <c r="A78" s="178">
        <v>43781</v>
      </c>
      <c r="B78" s="195" t="s">
        <v>196</v>
      </c>
      <c r="C78" s="157">
        <v>210</v>
      </c>
      <c r="D78" s="21"/>
      <c r="E78" s="9">
        <f t="shared" si="0"/>
        <v>1802.7199999999993</v>
      </c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</row>
    <row r="79" spans="1:151">
      <c r="A79" s="178">
        <v>43781</v>
      </c>
      <c r="B79" s="195" t="s">
        <v>198</v>
      </c>
      <c r="C79" s="157">
        <v>72</v>
      </c>
      <c r="D79" s="21"/>
      <c r="E79" s="9">
        <f t="shared" si="1"/>
        <v>1730.7199999999993</v>
      </c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</row>
    <row r="80" spans="1:151">
      <c r="A80" s="178">
        <v>43784</v>
      </c>
      <c r="B80" s="195" t="s">
        <v>207</v>
      </c>
      <c r="C80" s="157">
        <v>156</v>
      </c>
      <c r="D80" s="9"/>
      <c r="E80" s="9">
        <f t="shared" si="1"/>
        <v>1574.7199999999993</v>
      </c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</row>
    <row r="81" spans="1:151">
      <c r="A81" s="178">
        <v>43784</v>
      </c>
      <c r="B81" s="156" t="s">
        <v>216</v>
      </c>
      <c r="C81" s="157"/>
      <c r="D81" s="157">
        <v>36</v>
      </c>
      <c r="E81" s="9">
        <f t="shared" si="1"/>
        <v>1610.7199999999993</v>
      </c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6"/>
      <c r="DT81" s="146"/>
      <c r="DU81" s="146"/>
      <c r="DV81" s="146"/>
      <c r="DW81" s="146"/>
      <c r="DX81" s="146"/>
      <c r="DY81" s="146"/>
      <c r="DZ81" s="146"/>
      <c r="EA81" s="146"/>
      <c r="EB81" s="146"/>
      <c r="EC81" s="146"/>
      <c r="ED81" s="146"/>
      <c r="EE81" s="146"/>
      <c r="EF81" s="146"/>
      <c r="EG81" s="146"/>
      <c r="EH81" s="146"/>
      <c r="EI81" s="146"/>
      <c r="EJ81" s="146"/>
      <c r="EK81" s="146"/>
      <c r="EL81" s="146"/>
      <c r="EM81" s="146"/>
      <c r="EN81" s="146"/>
      <c r="EO81" s="146"/>
      <c r="EP81" s="146"/>
      <c r="EQ81" s="146"/>
      <c r="ER81" s="146"/>
      <c r="ES81" s="146"/>
      <c r="ET81" s="146"/>
      <c r="EU81" s="146"/>
    </row>
    <row r="82" spans="1:151">
      <c r="A82" s="178">
        <v>43794</v>
      </c>
      <c r="B82" s="156" t="s">
        <v>212</v>
      </c>
      <c r="C82" s="157">
        <v>170</v>
      </c>
      <c r="D82" s="157"/>
      <c r="E82" s="9">
        <f t="shared" si="1"/>
        <v>1440.7199999999993</v>
      </c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  <c r="DV82" s="146"/>
      <c r="DW82" s="146"/>
      <c r="DX82" s="146"/>
      <c r="DY82" s="146"/>
      <c r="DZ82" s="146"/>
      <c r="EA82" s="146"/>
      <c r="EB82" s="146"/>
      <c r="EC82" s="146"/>
      <c r="ED82" s="146"/>
      <c r="EE82" s="146"/>
      <c r="EF82" s="146"/>
      <c r="EG82" s="146"/>
      <c r="EH82" s="146"/>
      <c r="EI82" s="146"/>
      <c r="EJ82" s="146"/>
      <c r="EK82" s="146"/>
      <c r="EL82" s="146"/>
      <c r="EM82" s="146"/>
      <c r="EN82" s="146"/>
      <c r="EO82" s="146"/>
      <c r="EP82" s="146"/>
      <c r="EQ82" s="146"/>
      <c r="ER82" s="146"/>
      <c r="ES82" s="146"/>
      <c r="ET82" s="146"/>
      <c r="EU82" s="146"/>
    </row>
    <row r="83" spans="1:151">
      <c r="A83" s="178">
        <v>43794</v>
      </c>
      <c r="B83" s="156" t="s">
        <v>213</v>
      </c>
      <c r="C83" s="157"/>
      <c r="D83" s="157">
        <v>120</v>
      </c>
      <c r="E83" s="9">
        <f t="shared" si="1"/>
        <v>1560.7199999999993</v>
      </c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6"/>
      <c r="EH83" s="146"/>
      <c r="EI83" s="146"/>
      <c r="EJ83" s="146"/>
      <c r="EK83" s="146"/>
      <c r="EL83" s="146"/>
      <c r="EM83" s="146"/>
      <c r="EN83" s="146"/>
      <c r="EO83" s="146"/>
      <c r="EP83" s="146"/>
      <c r="EQ83" s="146"/>
      <c r="ER83" s="146"/>
      <c r="ES83" s="146"/>
      <c r="ET83" s="146"/>
      <c r="EU83" s="146"/>
    </row>
    <row r="84" spans="1:151">
      <c r="A84" s="178">
        <v>43798</v>
      </c>
      <c r="B84" s="156" t="s">
        <v>208</v>
      </c>
      <c r="C84" s="157"/>
      <c r="D84" s="157">
        <v>15</v>
      </c>
      <c r="E84" s="9">
        <f t="shared" si="1"/>
        <v>1575.7199999999993</v>
      </c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  <c r="DU84" s="146"/>
      <c r="DV84" s="146"/>
      <c r="DW84" s="146"/>
      <c r="DX84" s="146"/>
      <c r="DY84" s="146"/>
      <c r="DZ84" s="146"/>
      <c r="EA84" s="146"/>
      <c r="EB84" s="146"/>
      <c r="EC84" s="146"/>
      <c r="ED84" s="146"/>
      <c r="EE84" s="146"/>
      <c r="EF84" s="146"/>
      <c r="EG84" s="146"/>
      <c r="EH84" s="146"/>
      <c r="EI84" s="146"/>
      <c r="EJ84" s="146"/>
      <c r="EK84" s="146"/>
      <c r="EL84" s="146"/>
      <c r="EM84" s="146"/>
      <c r="EN84" s="146"/>
      <c r="EO84" s="146"/>
      <c r="EP84" s="146"/>
      <c r="EQ84" s="146"/>
      <c r="ER84" s="146"/>
      <c r="ES84" s="146"/>
      <c r="ET84" s="146"/>
      <c r="EU84" s="146"/>
    </row>
    <row r="85" spans="1:151">
      <c r="A85" s="178">
        <v>43798</v>
      </c>
      <c r="B85" s="156" t="s">
        <v>209</v>
      </c>
      <c r="C85" s="157"/>
      <c r="D85" s="157">
        <v>150</v>
      </c>
      <c r="E85" s="9">
        <f t="shared" si="1"/>
        <v>1725.7199999999993</v>
      </c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  <c r="EC85" s="146"/>
      <c r="ED85" s="146"/>
      <c r="EE85" s="146"/>
      <c r="EF85" s="146"/>
      <c r="EG85" s="146"/>
      <c r="EH85" s="146"/>
      <c r="EI85" s="146"/>
      <c r="EJ85" s="146"/>
      <c r="EK85" s="146"/>
      <c r="EL85" s="146"/>
      <c r="EM85" s="146"/>
      <c r="EN85" s="146"/>
      <c r="EO85" s="146"/>
      <c r="EP85" s="146"/>
      <c r="EQ85" s="146"/>
      <c r="ER85" s="146"/>
      <c r="ES85" s="146"/>
      <c r="ET85" s="146"/>
      <c r="EU85" s="146"/>
    </row>
    <row r="86" spans="1:151">
      <c r="A86" s="178">
        <v>43798</v>
      </c>
      <c r="B86" s="156" t="s">
        <v>211</v>
      </c>
      <c r="C86" s="157"/>
      <c r="D86" s="157">
        <v>30</v>
      </c>
      <c r="E86" s="9">
        <f t="shared" si="1"/>
        <v>1755.7199999999993</v>
      </c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6"/>
      <c r="DR86" s="146"/>
      <c r="DS86" s="146"/>
      <c r="DT86" s="146"/>
      <c r="DU86" s="146"/>
      <c r="DV86" s="146"/>
      <c r="DW86" s="146"/>
      <c r="DX86" s="146"/>
      <c r="DY86" s="146"/>
      <c r="DZ86" s="146"/>
      <c r="EA86" s="146"/>
      <c r="EB86" s="146"/>
      <c r="EC86" s="146"/>
      <c r="ED86" s="146"/>
      <c r="EE86" s="146"/>
      <c r="EF86" s="146"/>
      <c r="EG86" s="146"/>
      <c r="EH86" s="146"/>
      <c r="EI86" s="146"/>
      <c r="EJ86" s="146"/>
      <c r="EK86" s="146"/>
      <c r="EL86" s="146"/>
      <c r="EM86" s="146"/>
      <c r="EN86" s="146"/>
      <c r="EO86" s="146"/>
      <c r="EP86" s="146"/>
      <c r="EQ86" s="146"/>
      <c r="ER86" s="146"/>
      <c r="ES86" s="146"/>
      <c r="ET86" s="146"/>
      <c r="EU86" s="146"/>
    </row>
    <row r="87" spans="1:151">
      <c r="A87" s="178">
        <v>43798</v>
      </c>
      <c r="B87" s="156" t="s">
        <v>210</v>
      </c>
      <c r="C87" s="157"/>
      <c r="D87" s="157">
        <v>30</v>
      </c>
      <c r="E87" s="9">
        <f t="shared" si="1"/>
        <v>1785.7199999999993</v>
      </c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6"/>
      <c r="EH87" s="146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146"/>
      <c r="ET87" s="146"/>
      <c r="EU87" s="146"/>
    </row>
    <row r="88" spans="1:151">
      <c r="A88" s="178">
        <v>43798</v>
      </c>
      <c r="B88" s="156" t="s">
        <v>214</v>
      </c>
      <c r="C88" s="157"/>
      <c r="D88" s="157">
        <v>36</v>
      </c>
      <c r="E88" s="9">
        <f t="shared" si="1"/>
        <v>1821.7199999999993</v>
      </c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</row>
    <row r="89" spans="1:151">
      <c r="A89" s="178">
        <v>43804</v>
      </c>
      <c r="B89" s="195" t="s">
        <v>215</v>
      </c>
      <c r="C89" s="157"/>
      <c r="D89" s="157">
        <v>513.99</v>
      </c>
      <c r="E89" s="9">
        <f t="shared" si="1"/>
        <v>2335.7099999999991</v>
      </c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6"/>
      <c r="EK89" s="146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</row>
    <row r="90" spans="1:151">
      <c r="A90" s="178">
        <v>43805</v>
      </c>
      <c r="B90" s="156" t="s">
        <v>206</v>
      </c>
      <c r="C90" s="157">
        <v>130</v>
      </c>
      <c r="D90" s="157"/>
      <c r="E90" s="9">
        <f t="shared" si="1"/>
        <v>2205.7099999999991</v>
      </c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146"/>
      <c r="ET90" s="146"/>
      <c r="EU90" s="146"/>
    </row>
    <row r="91" spans="1:151">
      <c r="A91" s="178">
        <v>43809</v>
      </c>
      <c r="B91" s="160" t="s">
        <v>182</v>
      </c>
      <c r="C91" s="157"/>
      <c r="D91" s="157">
        <v>120</v>
      </c>
      <c r="E91" s="9">
        <f t="shared" si="1"/>
        <v>2325.7099999999991</v>
      </c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6"/>
      <c r="EJ91" s="146"/>
      <c r="EK91" s="146"/>
      <c r="EL91" s="146"/>
      <c r="EM91" s="146"/>
      <c r="EN91" s="146"/>
      <c r="EO91" s="146"/>
      <c r="EP91" s="146"/>
      <c r="EQ91" s="146"/>
      <c r="ER91" s="146"/>
      <c r="ES91" s="146"/>
      <c r="ET91" s="146"/>
      <c r="EU91" s="146"/>
    </row>
    <row r="92" spans="1:151">
      <c r="A92" s="178">
        <v>43812</v>
      </c>
      <c r="B92" s="156" t="s">
        <v>205</v>
      </c>
      <c r="C92" s="157">
        <v>245</v>
      </c>
      <c r="D92" s="157"/>
      <c r="E92" s="9">
        <f t="shared" si="1"/>
        <v>2080.7099999999991</v>
      </c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6"/>
      <c r="DU92" s="146"/>
      <c r="DV92" s="146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6"/>
      <c r="EH92" s="146"/>
      <c r="EI92" s="146"/>
      <c r="EJ92" s="146"/>
      <c r="EK92" s="146"/>
      <c r="EL92" s="146"/>
      <c r="EM92" s="146"/>
      <c r="EN92" s="146"/>
      <c r="EO92" s="146"/>
      <c r="EP92" s="146"/>
      <c r="EQ92" s="146"/>
      <c r="ER92" s="146"/>
      <c r="ES92" s="146"/>
      <c r="ET92" s="146"/>
      <c r="EU92" s="146"/>
    </row>
    <row r="93" spans="1:151" ht="13">
      <c r="A93" s="265">
        <v>43822</v>
      </c>
      <c r="B93" s="266" t="s">
        <v>238</v>
      </c>
      <c r="C93" s="267">
        <v>93.3</v>
      </c>
      <c r="D93" s="157"/>
      <c r="E93" s="9">
        <f t="shared" si="1"/>
        <v>1987.4099999999992</v>
      </c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</row>
    <row r="94" spans="1:151" ht="13">
      <c r="A94" s="265">
        <v>43822</v>
      </c>
      <c r="B94" s="266" t="s">
        <v>239</v>
      </c>
      <c r="C94" s="267">
        <v>310.32</v>
      </c>
      <c r="D94" s="157"/>
      <c r="E94" s="9">
        <f t="shared" si="1"/>
        <v>1677.0899999999992</v>
      </c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  <c r="DQ94" s="146"/>
      <c r="DR94" s="146"/>
      <c r="DS94" s="146"/>
      <c r="DT94" s="146"/>
      <c r="DU94" s="146"/>
      <c r="DV94" s="146"/>
      <c r="DW94" s="146"/>
      <c r="DX94" s="146"/>
      <c r="DY94" s="146"/>
      <c r="DZ94" s="146"/>
      <c r="EA94" s="146"/>
      <c r="EB94" s="146"/>
      <c r="EC94" s="146"/>
      <c r="ED94" s="146"/>
      <c r="EE94" s="146"/>
      <c r="EF94" s="146"/>
      <c r="EG94" s="146"/>
      <c r="EH94" s="146"/>
      <c r="EI94" s="146"/>
      <c r="EJ94" s="146"/>
      <c r="EK94" s="146"/>
      <c r="EL94" s="146"/>
      <c r="EM94" s="146"/>
      <c r="EN94" s="146"/>
      <c r="EO94" s="146"/>
      <c r="EP94" s="146"/>
      <c r="EQ94" s="146"/>
      <c r="ER94" s="146"/>
      <c r="ES94" s="146"/>
      <c r="ET94" s="146"/>
      <c r="EU94" s="146"/>
    </row>
    <row r="95" spans="1:151" ht="13">
      <c r="A95" s="265">
        <v>43822</v>
      </c>
      <c r="B95" s="266" t="s">
        <v>240</v>
      </c>
      <c r="C95" s="267">
        <v>91.2</v>
      </c>
      <c r="D95" s="157"/>
      <c r="E95" s="9">
        <f t="shared" si="1"/>
        <v>1585.8899999999992</v>
      </c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  <c r="DM95" s="146"/>
      <c r="DN95" s="146"/>
      <c r="DO95" s="146"/>
      <c r="DP95" s="146"/>
      <c r="DQ95" s="146"/>
      <c r="DR95" s="146"/>
      <c r="DS95" s="146"/>
      <c r="DT95" s="146"/>
      <c r="DU95" s="146"/>
      <c r="DV95" s="146"/>
      <c r="DW95" s="146"/>
      <c r="DX95" s="146"/>
      <c r="DY95" s="146"/>
      <c r="DZ95" s="146"/>
      <c r="EA95" s="146"/>
      <c r="EB95" s="146"/>
      <c r="EC95" s="146"/>
      <c r="ED95" s="146"/>
      <c r="EE95" s="146"/>
      <c r="EF95" s="146"/>
      <c r="EG95" s="146"/>
      <c r="EH95" s="146"/>
      <c r="EI95" s="146"/>
      <c r="EJ95" s="146"/>
      <c r="EK95" s="146"/>
      <c r="EL95" s="146"/>
      <c r="EM95" s="146"/>
      <c r="EN95" s="146"/>
      <c r="EO95" s="146"/>
      <c r="EP95" s="146"/>
      <c r="EQ95" s="146"/>
      <c r="ER95" s="146"/>
      <c r="ES95" s="146"/>
      <c r="ET95" s="146"/>
      <c r="EU95" s="146"/>
    </row>
    <row r="96" spans="1:151" ht="13">
      <c r="A96" s="265">
        <v>43822</v>
      </c>
      <c r="B96" s="266" t="s">
        <v>241</v>
      </c>
      <c r="C96" s="267">
        <v>1094.6600000000001</v>
      </c>
      <c r="D96" s="157"/>
      <c r="E96" s="9">
        <f t="shared" si="1"/>
        <v>491.22999999999911</v>
      </c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6"/>
      <c r="DU96" s="146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6"/>
      <c r="EH96" s="146"/>
      <c r="EI96" s="146"/>
      <c r="EJ96" s="146"/>
      <c r="EK96" s="146"/>
      <c r="EL96" s="146"/>
      <c r="EM96" s="146"/>
      <c r="EN96" s="146"/>
      <c r="EO96" s="146"/>
      <c r="EP96" s="146"/>
      <c r="EQ96" s="146"/>
      <c r="ER96" s="146"/>
      <c r="ES96" s="146"/>
      <c r="ET96" s="146"/>
      <c r="EU96" s="146"/>
    </row>
    <row r="97" spans="1:151">
      <c r="A97" s="178"/>
      <c r="B97" s="156"/>
      <c r="C97" s="157"/>
      <c r="D97" s="157"/>
      <c r="E97" s="9">
        <f t="shared" si="1"/>
        <v>491.22999999999911</v>
      </c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6"/>
      <c r="DH97" s="146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6"/>
      <c r="DU97" s="146"/>
      <c r="DV97" s="146"/>
      <c r="DW97" s="146"/>
      <c r="DX97" s="146"/>
      <c r="DY97" s="146"/>
      <c r="DZ97" s="146"/>
      <c r="EA97" s="146"/>
      <c r="EB97" s="146"/>
      <c r="EC97" s="146"/>
      <c r="ED97" s="146"/>
      <c r="EE97" s="146"/>
      <c r="EF97" s="146"/>
      <c r="EG97" s="146"/>
      <c r="EH97" s="146"/>
      <c r="EI97" s="146"/>
      <c r="EJ97" s="146"/>
      <c r="EK97" s="146"/>
      <c r="EL97" s="146"/>
      <c r="EM97" s="146"/>
      <c r="EN97" s="146"/>
      <c r="EO97" s="146"/>
      <c r="EP97" s="146"/>
      <c r="EQ97" s="146"/>
      <c r="ER97" s="146"/>
      <c r="ES97" s="146"/>
      <c r="ET97" s="146"/>
      <c r="EU97" s="146"/>
    </row>
    <row r="98" spans="1:151">
      <c r="A98" s="156"/>
      <c r="B98" s="156"/>
      <c r="C98" s="157"/>
      <c r="D98" s="157"/>
      <c r="E98" s="9">
        <f t="shared" si="1"/>
        <v>491.22999999999911</v>
      </c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6"/>
      <c r="CA98" s="146"/>
      <c r="CB98" s="146"/>
      <c r="CC98" s="146"/>
      <c r="CD98" s="146"/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46"/>
      <c r="CP98" s="146"/>
      <c r="CQ98" s="146"/>
      <c r="CR98" s="146"/>
      <c r="CS98" s="146"/>
      <c r="CT98" s="146"/>
      <c r="CU98" s="146"/>
      <c r="CV98" s="146"/>
      <c r="CW98" s="146"/>
      <c r="CX98" s="146"/>
      <c r="CY98" s="146"/>
      <c r="CZ98" s="146"/>
      <c r="DA98" s="146"/>
      <c r="DB98" s="146"/>
      <c r="DC98" s="146"/>
      <c r="DD98" s="146"/>
      <c r="DE98" s="146"/>
      <c r="DF98" s="146"/>
      <c r="DG98" s="146"/>
      <c r="DH98" s="146"/>
      <c r="DI98" s="146"/>
      <c r="DJ98" s="146"/>
      <c r="DK98" s="146"/>
      <c r="DL98" s="146"/>
      <c r="DM98" s="146"/>
      <c r="DN98" s="146"/>
      <c r="DO98" s="146"/>
      <c r="DP98" s="146"/>
      <c r="DQ98" s="146"/>
      <c r="DR98" s="146"/>
      <c r="DS98" s="146"/>
      <c r="DT98" s="146"/>
      <c r="DU98" s="146"/>
      <c r="DV98" s="146"/>
      <c r="DW98" s="146"/>
      <c r="DX98" s="146"/>
      <c r="DY98" s="146"/>
      <c r="DZ98" s="146"/>
      <c r="EA98" s="146"/>
      <c r="EB98" s="146"/>
      <c r="EC98" s="146"/>
      <c r="ED98" s="146"/>
      <c r="EE98" s="146"/>
      <c r="EF98" s="146"/>
      <c r="EG98" s="146"/>
      <c r="EH98" s="146"/>
      <c r="EI98" s="146"/>
      <c r="EJ98" s="146"/>
      <c r="EK98" s="146"/>
      <c r="EL98" s="146"/>
      <c r="EM98" s="146"/>
      <c r="EN98" s="146"/>
      <c r="EO98" s="146"/>
      <c r="EP98" s="146"/>
      <c r="EQ98" s="146"/>
      <c r="ER98" s="146"/>
      <c r="ES98" s="146"/>
      <c r="ET98" s="146"/>
      <c r="EU98" s="146"/>
    </row>
    <row r="99" spans="1:151" ht="14">
      <c r="A99" s="236" t="s">
        <v>13</v>
      </c>
      <c r="B99" s="237"/>
      <c r="C99" s="237"/>
      <c r="D99" s="238"/>
      <c r="E99" s="222">
        <f t="shared" si="1"/>
        <v>491.22999999999911</v>
      </c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6"/>
      <c r="DH99" s="146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6"/>
      <c r="DU99" s="146"/>
      <c r="DV99" s="146"/>
      <c r="DW99" s="146"/>
      <c r="DX99" s="146"/>
      <c r="DY99" s="146"/>
      <c r="DZ99" s="146"/>
      <c r="EA99" s="146"/>
      <c r="EB99" s="146"/>
      <c r="EC99" s="146"/>
      <c r="ED99" s="146"/>
      <c r="EE99" s="146"/>
      <c r="EF99" s="146"/>
      <c r="EG99" s="146"/>
      <c r="EH99" s="146"/>
      <c r="EI99" s="146"/>
      <c r="EJ99" s="146"/>
      <c r="EK99" s="146"/>
      <c r="EL99" s="146"/>
      <c r="EM99" s="146"/>
      <c r="EN99" s="146"/>
      <c r="EO99" s="146"/>
      <c r="EP99" s="146"/>
      <c r="EQ99" s="146"/>
      <c r="ER99" s="146"/>
      <c r="ES99" s="146"/>
      <c r="ET99" s="146"/>
      <c r="EU99" s="146"/>
    </row>
    <row r="100" spans="1:151"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6"/>
      <c r="DE100" s="146"/>
      <c r="DF100" s="146"/>
      <c r="DG100" s="146"/>
      <c r="DH100" s="146"/>
      <c r="DI100" s="146"/>
      <c r="DJ100" s="146"/>
      <c r="DK100" s="146"/>
      <c r="DL100" s="146"/>
      <c r="DM100" s="146"/>
      <c r="DN100" s="146"/>
      <c r="DO100" s="146"/>
      <c r="DP100" s="146"/>
      <c r="DQ100" s="146"/>
      <c r="DR100" s="146"/>
      <c r="DS100" s="146"/>
      <c r="DT100" s="146"/>
      <c r="DU100" s="146"/>
      <c r="DV100" s="146"/>
      <c r="DW100" s="146"/>
      <c r="DX100" s="146"/>
      <c r="DY100" s="146"/>
      <c r="DZ100" s="146"/>
      <c r="EA100" s="146"/>
      <c r="EB100" s="146"/>
      <c r="EC100" s="146"/>
      <c r="ED100" s="146"/>
      <c r="EE100" s="146"/>
      <c r="EF100" s="146"/>
      <c r="EG100" s="146"/>
      <c r="EH100" s="146"/>
      <c r="EI100" s="146"/>
      <c r="EJ100" s="146"/>
      <c r="EK100" s="146"/>
      <c r="EL100" s="146"/>
      <c r="EM100" s="146"/>
      <c r="EN100" s="146"/>
      <c r="EO100" s="146"/>
      <c r="EP100" s="146"/>
      <c r="EQ100" s="146"/>
      <c r="ER100" s="146"/>
      <c r="ES100" s="146"/>
      <c r="ET100" s="146"/>
      <c r="EU100" s="146"/>
    </row>
    <row r="101" spans="1:151">
      <c r="F101" s="1"/>
    </row>
    <row r="102" spans="1:151" ht="13">
      <c r="D102" s="11"/>
      <c r="E102" s="221" t="s">
        <v>237</v>
      </c>
      <c r="F102" s="20"/>
    </row>
    <row r="103" spans="1:151">
      <c r="D103" s="218">
        <v>93.3</v>
      </c>
      <c r="E103" s="218" t="s">
        <v>236</v>
      </c>
      <c r="F103" s="10"/>
    </row>
    <row r="104" spans="1:151">
      <c r="D104" s="219">
        <v>310.32</v>
      </c>
      <c r="E104" s="218" t="s">
        <v>234</v>
      </c>
      <c r="F104" s="20"/>
    </row>
    <row r="105" spans="1:151">
      <c r="D105" s="220">
        <v>91.2</v>
      </c>
      <c r="E105" s="216" t="s">
        <v>235</v>
      </c>
      <c r="F105" s="18"/>
    </row>
    <row r="106" spans="1:151">
      <c r="D106" s="216">
        <v>1094.6600000000001</v>
      </c>
      <c r="E106" s="216" t="s">
        <v>233</v>
      </c>
      <c r="F106" s="18"/>
    </row>
  </sheetData>
  <mergeCells count="3">
    <mergeCell ref="A2:E2"/>
    <mergeCell ref="A5:D5"/>
    <mergeCell ref="A99:D9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83"/>
  <sheetViews>
    <sheetView topLeftCell="A69" zoomScale="120" zoomScaleNormal="120" workbookViewId="0">
      <selection activeCell="H81" sqref="H81"/>
    </sheetView>
  </sheetViews>
  <sheetFormatPr baseColWidth="10" defaultColWidth="11.453125" defaultRowHeight="12.5"/>
  <cols>
    <col min="1" max="5" width="11.453125" style="18"/>
    <col min="6" max="6" width="14.6328125" style="18" bestFit="1" customWidth="1"/>
    <col min="7" max="7" width="11.453125" style="18"/>
    <col min="8" max="8" width="28" style="18" customWidth="1"/>
    <col min="9" max="16384" width="11.453125" style="18"/>
  </cols>
  <sheetData>
    <row r="1" spans="1:11" ht="30">
      <c r="A1" s="243" t="s">
        <v>16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1" ht="32.5">
      <c r="A2" s="245" t="s">
        <v>17</v>
      </c>
      <c r="B2" s="246"/>
      <c r="C2" s="246"/>
      <c r="D2" s="246"/>
      <c r="E2" s="246"/>
      <c r="F2" s="246"/>
      <c r="G2" s="247">
        <v>2019</v>
      </c>
      <c r="H2" s="247"/>
      <c r="I2" s="247"/>
      <c r="J2" s="247"/>
    </row>
    <row r="3" spans="1:11" ht="17.5">
      <c r="A3" s="248" t="s">
        <v>18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1" ht="9" customHeight="1" thickBot="1">
      <c r="A4" s="10"/>
      <c r="B4" s="10"/>
      <c r="C4" s="10"/>
      <c r="D4" s="10"/>
      <c r="E4" s="19"/>
      <c r="F4" s="10"/>
      <c r="G4" s="10"/>
      <c r="H4" s="20"/>
      <c r="I4" s="24"/>
      <c r="J4" s="25"/>
    </row>
    <row r="5" spans="1:11">
      <c r="A5" s="26" t="s">
        <v>19</v>
      </c>
      <c r="B5" s="27"/>
      <c r="C5" s="27"/>
      <c r="D5" s="27"/>
      <c r="E5" s="28"/>
      <c r="F5" s="29" t="s">
        <v>20</v>
      </c>
      <c r="G5" s="26"/>
      <c r="H5" s="30"/>
      <c r="I5" s="28"/>
      <c r="J5" s="29" t="s">
        <v>21</v>
      </c>
    </row>
    <row r="6" spans="1:11" ht="13.5" thickBot="1">
      <c r="A6" s="250" t="s">
        <v>22</v>
      </c>
      <c r="B6" s="251"/>
      <c r="C6" s="31"/>
      <c r="D6" s="32"/>
      <c r="E6" s="33"/>
      <c r="F6" s="34">
        <f>'Poste 1 stages'!C46</f>
        <v>130</v>
      </c>
      <c r="G6" s="35"/>
      <c r="H6" s="36"/>
      <c r="I6" s="33"/>
      <c r="J6" s="34">
        <f>SUM('Poste 1 stages'!D46)</f>
        <v>1554</v>
      </c>
      <c r="K6" s="196"/>
    </row>
    <row r="7" spans="1:11">
      <c r="A7" s="130"/>
      <c r="B7" s="131"/>
      <c r="C7" s="131" t="s">
        <v>23</v>
      </c>
      <c r="D7" s="37"/>
      <c r="E7" s="38"/>
      <c r="F7" s="39"/>
      <c r="G7" s="40"/>
      <c r="H7" s="41" t="s">
        <v>23</v>
      </c>
      <c r="I7" s="38"/>
      <c r="J7" s="39"/>
    </row>
    <row r="8" spans="1:11">
      <c r="A8" s="130" t="s">
        <v>204</v>
      </c>
      <c r="B8" s="140"/>
      <c r="C8" s="140"/>
      <c r="D8" s="141"/>
      <c r="E8" s="42"/>
      <c r="F8" s="39">
        <v>130</v>
      </c>
      <c r="G8" s="139" t="s">
        <v>217</v>
      </c>
      <c r="H8" s="141"/>
      <c r="I8" s="43"/>
      <c r="J8" s="39">
        <v>1314</v>
      </c>
    </row>
    <row r="9" spans="1:11">
      <c r="A9" s="130"/>
      <c r="B9" s="131"/>
      <c r="C9" s="131"/>
      <c r="D9" s="131"/>
      <c r="E9" s="42"/>
      <c r="F9" s="39"/>
      <c r="G9" s="44" t="s">
        <v>218</v>
      </c>
      <c r="H9" s="45"/>
      <c r="I9" s="43"/>
      <c r="J9" s="39">
        <v>30</v>
      </c>
    </row>
    <row r="10" spans="1:11">
      <c r="A10" s="130"/>
      <c r="B10" s="131"/>
      <c r="C10" s="131"/>
      <c r="D10" s="131"/>
      <c r="E10" s="42"/>
      <c r="F10" s="39"/>
      <c r="G10" s="17" t="s">
        <v>219</v>
      </c>
      <c r="H10" s="45"/>
      <c r="I10" s="43"/>
      <c r="J10" s="39">
        <v>210</v>
      </c>
    </row>
    <row r="11" spans="1:11">
      <c r="A11" s="130"/>
      <c r="B11" s="131"/>
      <c r="C11" s="131"/>
      <c r="D11" s="131"/>
      <c r="E11" s="42"/>
      <c r="F11" s="39"/>
      <c r="G11" s="44"/>
      <c r="H11" s="46"/>
      <c r="I11" s="43"/>
      <c r="J11" s="39"/>
    </row>
    <row r="12" spans="1:11">
      <c r="A12" s="130"/>
      <c r="B12" s="131"/>
      <c r="C12" s="131"/>
      <c r="D12" s="131"/>
      <c r="E12" s="42"/>
      <c r="F12" s="39"/>
      <c r="G12" s="44"/>
      <c r="H12" s="46"/>
      <c r="I12" s="43"/>
      <c r="J12" s="39"/>
    </row>
    <row r="13" spans="1:11">
      <c r="A13" s="130"/>
      <c r="B13" s="131"/>
      <c r="C13" s="131"/>
      <c r="D13" s="47"/>
      <c r="E13" s="42"/>
      <c r="F13" s="39"/>
      <c r="G13" s="44"/>
      <c r="H13" s="46"/>
      <c r="I13" s="43"/>
      <c r="J13" s="39"/>
    </row>
    <row r="14" spans="1:11" ht="13" thickBot="1">
      <c r="A14" s="130"/>
      <c r="B14" s="131"/>
      <c r="C14" s="131"/>
      <c r="D14" s="47"/>
      <c r="E14" s="42"/>
      <c r="F14" s="39"/>
      <c r="G14" s="241"/>
      <c r="H14" s="242"/>
      <c r="I14" s="43"/>
      <c r="J14" s="39"/>
    </row>
    <row r="15" spans="1:11">
      <c r="A15" s="48" t="s">
        <v>24</v>
      </c>
      <c r="B15" s="49"/>
      <c r="C15" s="49"/>
      <c r="D15" s="49"/>
      <c r="E15" s="50"/>
      <c r="F15" s="51" t="s">
        <v>20</v>
      </c>
      <c r="G15" s="48"/>
      <c r="H15" s="52"/>
      <c r="I15" s="53"/>
      <c r="J15" s="51" t="s">
        <v>21</v>
      </c>
    </row>
    <row r="16" spans="1:11" ht="13.5" thickBot="1">
      <c r="A16" s="54" t="s">
        <v>25</v>
      </c>
      <c r="B16" s="55"/>
      <c r="C16" s="55"/>
      <c r="D16" s="56"/>
      <c r="E16" s="57"/>
      <c r="F16" s="58">
        <f>SUM('Poste 2 Activités + réunions'!C34)</f>
        <v>2950.34</v>
      </c>
      <c r="G16" s="59"/>
      <c r="H16" s="60"/>
      <c r="I16" s="61"/>
      <c r="J16" s="58">
        <f>SUM('Poste 2 Activités + réunions'!D34)</f>
        <v>1897.7099999999998</v>
      </c>
      <c r="K16" s="196"/>
    </row>
    <row r="17" spans="1:13">
      <c r="A17" s="130"/>
      <c r="B17" s="131"/>
      <c r="C17" s="131" t="s">
        <v>23</v>
      </c>
      <c r="D17" s="37"/>
      <c r="E17" s="42"/>
      <c r="F17" s="39"/>
      <c r="G17" s="63"/>
      <c r="H17" s="41" t="s">
        <v>23</v>
      </c>
      <c r="I17" s="38"/>
      <c r="J17" s="62"/>
    </row>
    <row r="18" spans="1:13">
      <c r="A18" s="159" t="s">
        <v>87</v>
      </c>
      <c r="B18" s="131"/>
      <c r="C18" s="131"/>
      <c r="D18" s="131"/>
      <c r="E18" s="42"/>
      <c r="F18" s="39"/>
      <c r="G18" s="63"/>
      <c r="H18" s="41"/>
      <c r="I18" s="38"/>
      <c r="J18" s="62"/>
    </row>
    <row r="19" spans="1:13">
      <c r="A19" s="130"/>
      <c r="B19" s="131" t="s">
        <v>52</v>
      </c>
      <c r="C19" s="131"/>
      <c r="D19" s="131"/>
      <c r="E19" s="42"/>
      <c r="F19" s="39"/>
      <c r="G19" s="63"/>
      <c r="H19" s="41"/>
      <c r="I19" s="38"/>
      <c r="J19" s="62"/>
    </row>
    <row r="20" spans="1:13">
      <c r="A20" s="130"/>
      <c r="B20" s="131" t="s">
        <v>53</v>
      </c>
      <c r="C20" s="131"/>
      <c r="D20" s="131"/>
      <c r="E20" s="42"/>
      <c r="F20" s="39"/>
      <c r="G20" s="63"/>
      <c r="H20" s="41"/>
      <c r="I20" s="38"/>
      <c r="J20" s="62"/>
    </row>
    <row r="21" spans="1:13">
      <c r="A21" s="130"/>
      <c r="B21" s="131" t="s">
        <v>54</v>
      </c>
      <c r="C21" s="131"/>
      <c r="D21" s="131"/>
      <c r="E21" s="42"/>
      <c r="F21" s="39"/>
      <c r="G21" s="63"/>
      <c r="H21" s="41"/>
      <c r="I21" s="38"/>
      <c r="J21" s="62"/>
    </row>
    <row r="22" spans="1:13">
      <c r="A22" s="130"/>
      <c r="B22" s="131"/>
      <c r="C22" s="131"/>
      <c r="D22" s="131"/>
      <c r="E22" s="42"/>
      <c r="F22" s="39"/>
      <c r="G22" s="63"/>
      <c r="H22" s="41"/>
      <c r="I22" s="38"/>
      <c r="J22" s="62"/>
      <c r="L22" s="196"/>
      <c r="M22" s="196"/>
    </row>
    <row r="23" spans="1:13">
      <c r="A23" s="159" t="s">
        <v>90</v>
      </c>
      <c r="B23" s="131"/>
      <c r="C23" s="131"/>
      <c r="D23" s="131"/>
      <c r="E23" s="42"/>
      <c r="F23" s="39"/>
      <c r="G23" s="63"/>
      <c r="H23" s="41"/>
      <c r="I23" s="38"/>
      <c r="J23" s="62"/>
    </row>
    <row r="24" spans="1:13">
      <c r="A24" s="159"/>
      <c r="B24" s="131" t="s">
        <v>86</v>
      </c>
      <c r="C24" s="131"/>
      <c r="D24" s="131"/>
      <c r="E24" s="42"/>
      <c r="F24" s="39">
        <v>1019</v>
      </c>
      <c r="G24" s="63"/>
      <c r="H24" s="41"/>
      <c r="I24" s="38"/>
      <c r="J24" s="62"/>
    </row>
    <row r="25" spans="1:13">
      <c r="A25" s="130"/>
      <c r="B25" s="131" t="s">
        <v>54</v>
      </c>
      <c r="C25" s="131"/>
      <c r="D25" s="131"/>
      <c r="E25" s="42"/>
      <c r="F25" s="39">
        <v>360</v>
      </c>
      <c r="G25" s="63"/>
      <c r="H25" s="41"/>
      <c r="I25" s="38"/>
      <c r="J25" s="62"/>
    </row>
    <row r="26" spans="1:13">
      <c r="A26" s="130"/>
      <c r="B26" s="131"/>
      <c r="C26" s="131"/>
      <c r="D26" s="131"/>
      <c r="E26" s="42"/>
      <c r="F26" s="39"/>
      <c r="G26" s="63"/>
      <c r="H26" s="41"/>
      <c r="I26" s="38"/>
      <c r="J26" s="62"/>
    </row>
    <row r="27" spans="1:13">
      <c r="A27" s="159" t="s">
        <v>55</v>
      </c>
      <c r="B27" s="131"/>
      <c r="C27" s="131"/>
      <c r="D27" s="131"/>
      <c r="E27" s="42"/>
      <c r="F27" s="39"/>
      <c r="G27" s="63"/>
      <c r="H27" s="41"/>
      <c r="I27" s="38"/>
      <c r="J27" s="62"/>
    </row>
    <row r="28" spans="1:13">
      <c r="A28" s="130"/>
      <c r="B28" s="131" t="s">
        <v>88</v>
      </c>
      <c r="C28" s="131"/>
      <c r="D28" s="131"/>
      <c r="E28" s="42"/>
      <c r="F28" s="39">
        <v>294.47000000000003</v>
      </c>
      <c r="G28" s="193" t="s">
        <v>89</v>
      </c>
      <c r="H28" s="41"/>
      <c r="I28" s="38"/>
      <c r="J28" s="62">
        <v>498.02</v>
      </c>
    </row>
    <row r="29" spans="1:13">
      <c r="A29" s="130"/>
      <c r="B29" s="131" t="s">
        <v>91</v>
      </c>
      <c r="C29" s="131"/>
      <c r="D29" s="131"/>
      <c r="E29" s="42"/>
      <c r="F29" s="39">
        <v>154.84</v>
      </c>
      <c r="G29" s="193" t="s">
        <v>94</v>
      </c>
      <c r="H29" s="41"/>
      <c r="I29" s="38"/>
      <c r="J29" s="62">
        <v>154.84</v>
      </c>
    </row>
    <row r="30" spans="1:13">
      <c r="A30" s="130"/>
      <c r="B30" s="131" t="s">
        <v>92</v>
      </c>
      <c r="C30" s="131"/>
      <c r="D30" s="131"/>
      <c r="E30" s="42"/>
      <c r="F30" s="39">
        <v>267.83999999999997</v>
      </c>
      <c r="G30" s="193" t="s">
        <v>95</v>
      </c>
      <c r="H30" s="41"/>
      <c r="I30" s="38"/>
      <c r="J30" s="62">
        <v>267.83999999999997</v>
      </c>
    </row>
    <row r="31" spans="1:13">
      <c r="A31" s="130"/>
      <c r="B31" s="131" t="s">
        <v>221</v>
      </c>
      <c r="C31" s="131"/>
      <c r="D31" s="131"/>
      <c r="E31" s="42"/>
      <c r="F31" s="39">
        <v>513.99</v>
      </c>
      <c r="G31" s="154" t="s">
        <v>222</v>
      </c>
      <c r="H31" s="41"/>
      <c r="I31" s="38"/>
      <c r="J31" s="62">
        <v>513.99</v>
      </c>
    </row>
    <row r="32" spans="1:13">
      <c r="A32" s="130"/>
      <c r="B32" s="131" t="s">
        <v>93</v>
      </c>
      <c r="C32" s="131"/>
      <c r="D32" s="131"/>
      <c r="E32" s="42"/>
      <c r="F32" s="39"/>
      <c r="G32" s="154" t="s">
        <v>96</v>
      </c>
      <c r="H32" s="41"/>
      <c r="I32" s="38"/>
      <c r="J32" s="62"/>
    </row>
    <row r="33" spans="1:11">
      <c r="B33" s="131"/>
      <c r="C33" s="131"/>
      <c r="D33" s="131"/>
      <c r="E33" s="42"/>
      <c r="F33" s="39"/>
      <c r="G33" s="154"/>
      <c r="H33" s="41"/>
      <c r="I33" s="38"/>
      <c r="J33" s="62"/>
    </row>
    <row r="34" spans="1:11">
      <c r="A34" s="159" t="s">
        <v>56</v>
      </c>
      <c r="C34" s="131"/>
      <c r="D34" s="131"/>
      <c r="E34" s="42"/>
      <c r="F34" s="211"/>
      <c r="H34" s="41"/>
      <c r="I34" s="38"/>
      <c r="J34" s="211"/>
    </row>
    <row r="35" spans="1:11">
      <c r="A35" s="130"/>
      <c r="B35" s="131" t="s">
        <v>97</v>
      </c>
      <c r="C35" s="131"/>
      <c r="D35" s="131"/>
      <c r="E35" s="42"/>
      <c r="F35" s="39">
        <v>340.2</v>
      </c>
      <c r="G35" s="193" t="s">
        <v>98</v>
      </c>
      <c r="H35" s="41"/>
      <c r="I35" s="38"/>
      <c r="J35" s="62">
        <v>463.02</v>
      </c>
    </row>
    <row r="36" spans="1:11" ht="13" thickBot="1">
      <c r="A36" s="130"/>
      <c r="B36" s="131"/>
      <c r="C36" s="131"/>
      <c r="D36" s="131"/>
      <c r="E36" s="42"/>
      <c r="F36" s="39"/>
      <c r="G36" s="63"/>
      <c r="H36" s="41"/>
      <c r="I36" s="38"/>
      <c r="J36" s="62"/>
    </row>
    <row r="37" spans="1:11">
      <c r="A37" s="48" t="s">
        <v>26</v>
      </c>
      <c r="B37" s="49"/>
      <c r="C37" s="49"/>
      <c r="D37" s="49"/>
      <c r="E37" s="64"/>
      <c r="F37" s="51" t="s">
        <v>20</v>
      </c>
      <c r="G37" s="65"/>
      <c r="H37" s="66"/>
      <c r="I37" s="64"/>
      <c r="J37" s="51" t="s">
        <v>21</v>
      </c>
    </row>
    <row r="38" spans="1:11" ht="13.5" thickBot="1">
      <c r="A38" s="54" t="s">
        <v>27</v>
      </c>
      <c r="B38" s="55"/>
      <c r="C38" s="55"/>
      <c r="D38" s="67"/>
      <c r="E38" s="68"/>
      <c r="F38" s="58">
        <f>SUM('Poste 3 Matériels'!C12)</f>
        <v>1094.6600000000001</v>
      </c>
      <c r="G38" s="69"/>
      <c r="H38" s="60"/>
      <c r="I38" s="70"/>
      <c r="J38" s="58">
        <f>SUM('Poste 3 Matériels'!D12)</f>
        <v>0</v>
      </c>
    </row>
    <row r="39" spans="1:11">
      <c r="A39" s="71"/>
      <c r="B39" s="72"/>
      <c r="C39" s="131" t="s">
        <v>23</v>
      </c>
      <c r="D39" s="131"/>
      <c r="E39" s="42"/>
      <c r="F39" s="136"/>
      <c r="G39" s="76"/>
      <c r="H39" s="77" t="s">
        <v>23</v>
      </c>
      <c r="I39" s="74"/>
      <c r="J39" s="75"/>
    </row>
    <row r="40" spans="1:11">
      <c r="A40" s="98" t="s">
        <v>232</v>
      </c>
      <c r="B40" s="79"/>
      <c r="C40" s="131"/>
      <c r="D40" s="131"/>
      <c r="E40" s="42"/>
      <c r="F40" s="62">
        <v>1094.6600000000001</v>
      </c>
      <c r="G40" s="78"/>
      <c r="H40" s="79"/>
      <c r="I40" s="80"/>
      <c r="J40" s="81"/>
    </row>
    <row r="41" spans="1:11">
      <c r="A41" s="98"/>
      <c r="B41" s="79"/>
      <c r="C41" s="131"/>
      <c r="D41" s="131"/>
      <c r="E41" s="42"/>
      <c r="F41" s="158"/>
      <c r="G41" s="78"/>
      <c r="H41" s="79"/>
      <c r="I41" s="80"/>
      <c r="J41" s="81"/>
    </row>
    <row r="42" spans="1:11">
      <c r="A42" s="98"/>
      <c r="B42" s="79"/>
      <c r="C42" s="131"/>
      <c r="D42" s="131"/>
      <c r="E42" s="42"/>
      <c r="F42" s="137"/>
      <c r="G42" s="78"/>
      <c r="H42" s="79"/>
      <c r="I42" s="80"/>
      <c r="J42" s="81"/>
    </row>
    <row r="43" spans="1:11" ht="13" thickBot="1">
      <c r="A43" s="102"/>
      <c r="B43" s="85"/>
      <c r="C43" s="131"/>
      <c r="D43" s="131"/>
      <c r="E43" s="42"/>
      <c r="F43" s="138"/>
      <c r="G43" s="84"/>
      <c r="H43" s="85"/>
      <c r="I43" s="82"/>
      <c r="J43" s="83"/>
    </row>
    <row r="44" spans="1:11">
      <c r="A44" s="48" t="s">
        <v>28</v>
      </c>
      <c r="B44" s="49"/>
      <c r="C44" s="49"/>
      <c r="D44" s="49"/>
      <c r="E44" s="50"/>
      <c r="F44" s="51" t="s">
        <v>20</v>
      </c>
      <c r="G44" s="48"/>
      <c r="H44" s="52"/>
      <c r="I44" s="53"/>
      <c r="J44" s="51" t="s">
        <v>21</v>
      </c>
    </row>
    <row r="45" spans="1:11" ht="13.5" thickBot="1">
      <c r="A45" s="54" t="s">
        <v>29</v>
      </c>
      <c r="B45" s="55"/>
      <c r="C45" s="55"/>
      <c r="D45" s="67"/>
      <c r="E45" s="57"/>
      <c r="F45" s="58">
        <f>SUM('Poste 4 Subventions'!C10)</f>
        <v>0</v>
      </c>
      <c r="G45" s="86"/>
      <c r="H45" s="60"/>
      <c r="I45" s="61"/>
      <c r="J45" s="58">
        <f>SUM('Poste 4 Subventions'!D10)</f>
        <v>5997.03</v>
      </c>
      <c r="K45" s="196"/>
    </row>
    <row r="46" spans="1:11" ht="13">
      <c r="A46" s="87"/>
      <c r="B46" s="88"/>
      <c r="C46" s="131" t="s">
        <v>23</v>
      </c>
      <c r="D46" s="89"/>
      <c r="E46" s="38"/>
      <c r="F46" s="62"/>
      <c r="G46" s="88"/>
      <c r="H46" s="41" t="s">
        <v>23</v>
      </c>
      <c r="I46" s="90"/>
      <c r="J46" s="62"/>
    </row>
    <row r="47" spans="1:11" ht="13">
      <c r="A47" s="87"/>
      <c r="B47" s="88"/>
      <c r="C47" s="131"/>
      <c r="D47" s="89"/>
      <c r="E47" s="38"/>
      <c r="F47" s="62"/>
      <c r="G47" s="132" t="s">
        <v>65</v>
      </c>
      <c r="H47" s="79"/>
      <c r="I47" s="90"/>
      <c r="J47" s="62">
        <v>1097.03</v>
      </c>
    </row>
    <row r="48" spans="1:11">
      <c r="A48" s="133"/>
      <c r="B48" s="134"/>
      <c r="C48" s="134"/>
      <c r="D48" s="135"/>
      <c r="E48" s="80"/>
      <c r="F48" s="81"/>
      <c r="G48" s="78" t="s">
        <v>66</v>
      </c>
      <c r="H48" s="79"/>
      <c r="I48" s="80"/>
      <c r="J48" s="81">
        <v>3000</v>
      </c>
    </row>
    <row r="49" spans="1:12">
      <c r="A49" s="91"/>
      <c r="B49" s="10"/>
      <c r="C49" s="10"/>
      <c r="D49" s="10"/>
      <c r="E49" s="80"/>
      <c r="F49" s="81"/>
      <c r="G49" s="132" t="s">
        <v>67</v>
      </c>
      <c r="H49" s="79"/>
      <c r="I49" s="80"/>
      <c r="J49" s="81">
        <v>1900</v>
      </c>
    </row>
    <row r="50" spans="1:12" ht="13" thickBot="1">
      <c r="A50" s="91"/>
      <c r="B50" s="10"/>
      <c r="C50" s="10"/>
      <c r="D50" s="10"/>
      <c r="E50" s="80"/>
      <c r="F50" s="81"/>
      <c r="G50" s="78"/>
      <c r="H50" s="79"/>
      <c r="I50" s="80"/>
      <c r="J50" s="81"/>
    </row>
    <row r="51" spans="1:12" ht="13">
      <c r="A51" s="48" t="s">
        <v>30</v>
      </c>
      <c r="B51" s="92" t="s">
        <v>31</v>
      </c>
      <c r="C51" s="93"/>
      <c r="D51" s="65"/>
      <c r="E51" s="50"/>
      <c r="F51" s="51" t="s">
        <v>20</v>
      </c>
      <c r="G51" s="94"/>
      <c r="H51" s="66"/>
      <c r="I51" s="64"/>
      <c r="J51" s="51" t="s">
        <v>21</v>
      </c>
    </row>
    <row r="52" spans="1:12" ht="13.5" thickBot="1">
      <c r="A52" s="54"/>
      <c r="B52" s="55"/>
      <c r="C52" s="55"/>
      <c r="D52" s="67"/>
      <c r="E52" s="61"/>
      <c r="F52" s="58">
        <f>SUM('Poste 8 charges d''exploitation'!C39)</f>
        <v>4782.51</v>
      </c>
      <c r="G52" s="86"/>
      <c r="H52" s="60"/>
      <c r="I52" s="70"/>
      <c r="J52" s="58">
        <f>SUM('Poste 8 charges d''exploitation'!D39)</f>
        <v>0</v>
      </c>
      <c r="K52" s="196"/>
    </row>
    <row r="53" spans="1:12">
      <c r="A53" s="95"/>
      <c r="B53" s="72"/>
      <c r="C53" s="72" t="s">
        <v>23</v>
      </c>
      <c r="D53" s="73"/>
      <c r="E53" s="74"/>
      <c r="F53" s="75"/>
      <c r="G53" s="96"/>
      <c r="H53" s="77" t="s">
        <v>23</v>
      </c>
      <c r="I53" s="74"/>
      <c r="J53" s="62"/>
    </row>
    <row r="54" spans="1:12">
      <c r="A54" s="130" t="s">
        <v>50</v>
      </c>
      <c r="B54" s="131"/>
      <c r="C54" s="97"/>
      <c r="D54" s="37"/>
      <c r="E54" s="38"/>
      <c r="F54" s="62">
        <v>1045</v>
      </c>
      <c r="G54" s="139"/>
      <c r="H54" s="141"/>
      <c r="I54" s="38"/>
      <c r="J54" s="62"/>
    </row>
    <row r="55" spans="1:12" ht="13">
      <c r="A55" s="98" t="s">
        <v>32</v>
      </c>
      <c r="B55" s="10"/>
      <c r="C55" s="99"/>
      <c r="D55" s="10"/>
      <c r="E55" s="100"/>
      <c r="F55" s="81">
        <v>24.98</v>
      </c>
      <c r="G55" s="210"/>
      <c r="H55" s="141"/>
      <c r="I55" s="38"/>
      <c r="J55" s="62"/>
    </row>
    <row r="56" spans="1:12">
      <c r="A56" s="98" t="s">
        <v>33</v>
      </c>
      <c r="B56" s="132"/>
      <c r="C56" s="101"/>
      <c r="D56" s="132"/>
      <c r="E56" s="80"/>
      <c r="F56" s="81"/>
      <c r="G56" s="44"/>
      <c r="H56" s="45"/>
      <c r="I56" s="38"/>
      <c r="J56" s="62"/>
    </row>
    <row r="57" spans="1:12">
      <c r="A57" s="98" t="s">
        <v>34</v>
      </c>
      <c r="B57" s="132"/>
      <c r="C57" s="101"/>
      <c r="D57" s="132"/>
      <c r="E57" s="80"/>
      <c r="F57" s="81"/>
      <c r="G57" s="98"/>
      <c r="H57" s="78"/>
      <c r="I57" s="100"/>
      <c r="J57" s="81"/>
    </row>
    <row r="58" spans="1:12" s="17" customFormat="1" ht="13.25" customHeight="1">
      <c r="A58" s="98" t="s">
        <v>35</v>
      </c>
      <c r="B58" s="132"/>
      <c r="C58" s="101"/>
      <c r="D58" s="132"/>
      <c r="E58" s="80"/>
      <c r="F58" s="81"/>
      <c r="G58" s="98"/>
      <c r="H58" s="79"/>
      <c r="I58" s="80"/>
      <c r="J58" s="81"/>
    </row>
    <row r="59" spans="1:12">
      <c r="A59" s="98" t="s">
        <v>36</v>
      </c>
      <c r="B59" s="132"/>
      <c r="C59" s="101"/>
      <c r="D59" s="132"/>
      <c r="E59" s="80"/>
      <c r="F59" s="81"/>
      <c r="G59" s="98"/>
      <c r="H59" s="78"/>
      <c r="I59" s="80"/>
      <c r="J59" s="81"/>
    </row>
    <row r="60" spans="1:12">
      <c r="A60" s="98" t="s">
        <v>37</v>
      </c>
      <c r="B60" s="10"/>
      <c r="C60" s="10"/>
      <c r="D60" s="10"/>
      <c r="E60" s="80"/>
      <c r="F60" s="81"/>
      <c r="G60" s="98"/>
      <c r="H60" s="79"/>
      <c r="I60" s="80"/>
      <c r="J60" s="81"/>
    </row>
    <row r="61" spans="1:12">
      <c r="A61" s="98" t="s">
        <v>38</v>
      </c>
      <c r="B61" s="10"/>
      <c r="C61" s="10"/>
      <c r="D61" s="10"/>
      <c r="E61" s="80"/>
      <c r="F61" s="81">
        <v>395.7</v>
      </c>
      <c r="G61" s="199"/>
      <c r="H61" s="20"/>
      <c r="I61" s="80"/>
      <c r="J61" s="81"/>
    </row>
    <row r="62" spans="1:12">
      <c r="A62" s="98" t="s">
        <v>40</v>
      </c>
      <c r="B62" s="10"/>
      <c r="C62" s="10"/>
      <c r="D62" s="10"/>
      <c r="E62" s="80"/>
      <c r="F62" s="81">
        <v>8.4</v>
      </c>
      <c r="G62" s="91"/>
      <c r="H62" s="20"/>
      <c r="I62" s="80"/>
      <c r="J62" s="81"/>
      <c r="L62" s="196"/>
    </row>
    <row r="63" spans="1:12">
      <c r="A63" s="98" t="s">
        <v>39</v>
      </c>
      <c r="B63" s="10"/>
      <c r="C63" s="10"/>
      <c r="D63" s="10"/>
      <c r="E63" s="80"/>
      <c r="F63" s="81"/>
      <c r="G63" s="91"/>
      <c r="H63" s="20"/>
      <c r="I63" s="80"/>
      <c r="J63" s="81"/>
    </row>
    <row r="64" spans="1:12">
      <c r="A64" s="98" t="s">
        <v>41</v>
      </c>
      <c r="B64" s="10"/>
      <c r="C64" s="10"/>
      <c r="D64" s="10"/>
      <c r="E64" s="80"/>
      <c r="F64" s="81">
        <v>52</v>
      </c>
      <c r="G64" s="91"/>
      <c r="H64" s="20"/>
      <c r="I64" s="80"/>
      <c r="J64" s="81"/>
    </row>
    <row r="65" spans="1:12">
      <c r="A65" s="98" t="s">
        <v>42</v>
      </c>
      <c r="B65" s="10"/>
      <c r="C65" s="10"/>
      <c r="D65" s="10"/>
      <c r="E65" s="80"/>
      <c r="F65" s="81">
        <v>1336.89</v>
      </c>
      <c r="G65" s="91"/>
      <c r="H65" s="20"/>
      <c r="I65" s="80"/>
      <c r="J65" s="81"/>
      <c r="L65" s="196"/>
    </row>
    <row r="66" spans="1:12">
      <c r="A66" s="98" t="s">
        <v>220</v>
      </c>
      <c r="B66" s="10"/>
      <c r="C66" s="10"/>
      <c r="D66" s="10"/>
      <c r="E66" s="80"/>
      <c r="F66" s="81">
        <v>327.68</v>
      </c>
      <c r="G66" s="91"/>
      <c r="H66" s="20"/>
      <c r="I66" s="80"/>
      <c r="J66" s="81"/>
    </row>
    <row r="67" spans="1:12">
      <c r="A67" s="98" t="s">
        <v>43</v>
      </c>
      <c r="B67" s="10"/>
      <c r="C67" s="10"/>
      <c r="D67" s="10"/>
      <c r="E67" s="80"/>
      <c r="F67" s="81"/>
      <c r="G67" s="91"/>
      <c r="H67" s="20"/>
      <c r="I67" s="80"/>
      <c r="J67" s="81"/>
    </row>
    <row r="68" spans="1:12">
      <c r="A68" s="98" t="s">
        <v>51</v>
      </c>
      <c r="B68" s="10"/>
      <c r="C68" s="10"/>
      <c r="D68" s="10"/>
      <c r="E68" s="80"/>
      <c r="F68" s="81">
        <v>1153.07</v>
      </c>
      <c r="G68" s="91"/>
      <c r="H68" s="20"/>
      <c r="I68" s="80"/>
      <c r="J68" s="81"/>
    </row>
    <row r="69" spans="1:12">
      <c r="A69" s="133" t="s">
        <v>49</v>
      </c>
      <c r="B69" s="134"/>
      <c r="C69" s="134"/>
      <c r="D69" s="135"/>
      <c r="E69" s="80"/>
      <c r="F69" s="81">
        <v>438.8</v>
      </c>
      <c r="G69" s="91"/>
      <c r="H69" s="20"/>
      <c r="I69" s="80"/>
      <c r="J69" s="81"/>
    </row>
    <row r="70" spans="1:12" ht="16" thickBot="1">
      <c r="A70" s="102" t="s">
        <v>48</v>
      </c>
      <c r="B70" s="103"/>
      <c r="C70" s="103"/>
      <c r="D70" s="103"/>
      <c r="E70" s="82"/>
      <c r="F70" s="83" t="s">
        <v>47</v>
      </c>
      <c r="G70" s="104"/>
      <c r="H70" s="105"/>
      <c r="I70" s="82"/>
      <c r="J70" s="83"/>
    </row>
    <row r="71" spans="1:12" ht="13.5" thickBot="1">
      <c r="A71" s="10"/>
      <c r="B71" s="10"/>
      <c r="C71" s="10"/>
      <c r="D71" s="10"/>
      <c r="E71" s="19"/>
      <c r="F71" s="11"/>
      <c r="G71" s="10"/>
      <c r="H71" s="20"/>
      <c r="I71" s="19"/>
      <c r="J71" s="11"/>
    </row>
    <row r="72" spans="1:12" ht="16" thickBot="1">
      <c r="A72" s="10"/>
      <c r="B72" s="10"/>
      <c r="C72" s="10"/>
      <c r="D72" s="10"/>
      <c r="E72" s="106" t="s">
        <v>44</v>
      </c>
      <c r="F72" s="107">
        <f>SUM(F6+F16+F38+F45+F52)</f>
        <v>8957.51</v>
      </c>
      <c r="G72" s="108"/>
      <c r="H72" s="109"/>
      <c r="I72" s="106" t="s">
        <v>45</v>
      </c>
      <c r="J72" s="110">
        <f>SUM(J52+J45+J38+J16+J6)</f>
        <v>9448.74</v>
      </c>
    </row>
    <row r="73" spans="1:12" ht="13.5" thickBot="1">
      <c r="A73" s="10"/>
      <c r="B73" s="10"/>
      <c r="C73" s="10"/>
      <c r="D73" s="10"/>
      <c r="E73" s="19"/>
      <c r="F73" s="11"/>
      <c r="G73" s="10"/>
      <c r="H73" s="20"/>
      <c r="I73" s="19"/>
      <c r="J73" s="11"/>
    </row>
    <row r="74" spans="1:12" ht="13.5" thickBot="1">
      <c r="A74" s="239" t="s">
        <v>224</v>
      </c>
      <c r="B74" s="240"/>
      <c r="C74" s="240"/>
      <c r="D74" s="10"/>
      <c r="E74" s="111">
        <v>1097.03</v>
      </c>
      <c r="F74" s="20"/>
      <c r="G74" s="19"/>
      <c r="H74" s="20"/>
      <c r="I74" s="19"/>
      <c r="J74" s="11"/>
    </row>
    <row r="75" spans="1:12" ht="13.5" thickBot="1">
      <c r="A75" s="10" t="s">
        <v>225</v>
      </c>
      <c r="B75" s="10"/>
      <c r="C75" s="10"/>
      <c r="D75" s="10"/>
      <c r="E75" s="112">
        <f>J72</f>
        <v>9448.74</v>
      </c>
      <c r="F75" s="10"/>
      <c r="G75" s="19"/>
      <c r="H75" s="20"/>
      <c r="I75" s="19"/>
      <c r="J75" s="11"/>
    </row>
    <row r="76" spans="1:12" ht="13.5" thickBot="1">
      <c r="A76" s="10" t="s">
        <v>226</v>
      </c>
      <c r="B76" s="10"/>
      <c r="C76" s="10"/>
      <c r="D76" s="10"/>
      <c r="E76" s="113">
        <f>F72</f>
        <v>8957.51</v>
      </c>
      <c r="G76" s="19"/>
      <c r="H76" s="20"/>
      <c r="I76" s="19"/>
      <c r="J76" s="11"/>
    </row>
    <row r="77" spans="1:12" ht="13.5" thickBot="1">
      <c r="A77" s="10" t="s">
        <v>58</v>
      </c>
      <c r="B77" s="10"/>
      <c r="C77" s="10"/>
      <c r="D77" s="10"/>
      <c r="E77" s="111">
        <f>SUM(E75-E76)</f>
        <v>491.22999999999956</v>
      </c>
      <c r="F77" s="10"/>
      <c r="G77" s="19"/>
      <c r="H77" s="20"/>
      <c r="I77" s="19"/>
      <c r="J77" s="11"/>
    </row>
    <row r="78" spans="1:12" ht="13.5" thickBot="1">
      <c r="A78" s="10"/>
      <c r="B78" s="10"/>
      <c r="C78" s="10"/>
      <c r="D78" s="10"/>
      <c r="E78" s="114"/>
      <c r="F78" s="11"/>
      <c r="G78" s="221"/>
      <c r="H78" s="20"/>
      <c r="I78" s="19"/>
      <c r="J78" s="11"/>
    </row>
    <row r="79" spans="1:12" ht="13.5" thickBot="1">
      <c r="A79" s="10" t="s">
        <v>57</v>
      </c>
      <c r="B79" s="10"/>
      <c r="C79" s="10"/>
      <c r="D79" s="10"/>
      <c r="E79" s="115">
        <v>2080.71</v>
      </c>
      <c r="F79" s="218"/>
      <c r="G79" s="218"/>
      <c r="H79" s="10"/>
      <c r="I79" s="19"/>
      <c r="J79" s="11"/>
    </row>
    <row r="80" spans="1:12" ht="13">
      <c r="A80" s="16"/>
      <c r="B80" s="16"/>
      <c r="C80" s="16"/>
      <c r="D80" s="16"/>
      <c r="E80" s="19"/>
      <c r="F80" s="219"/>
      <c r="G80" s="218"/>
      <c r="H80" s="20"/>
      <c r="I80" s="19"/>
      <c r="J80" s="11"/>
    </row>
    <row r="81" spans="5:7">
      <c r="F81" s="220"/>
      <c r="G81" s="216"/>
    </row>
    <row r="82" spans="5:7">
      <c r="F82" s="216"/>
      <c r="G82" s="216"/>
    </row>
    <row r="83" spans="5:7">
      <c r="E83" s="16"/>
    </row>
  </sheetData>
  <mergeCells count="7">
    <mergeCell ref="A74:C74"/>
    <mergeCell ref="G14:H14"/>
    <mergeCell ref="A1:J1"/>
    <mergeCell ref="A2:F2"/>
    <mergeCell ref="G2:J2"/>
    <mergeCell ref="A3:J3"/>
    <mergeCell ref="A6:B6"/>
  </mergeCells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A31"/>
  <sheetViews>
    <sheetView workbookViewId="0">
      <selection activeCell="E22" sqref="E22"/>
    </sheetView>
  </sheetViews>
  <sheetFormatPr baseColWidth="10" defaultRowHeight="12.5"/>
  <sheetData>
    <row r="3" spans="1:1">
      <c r="A3" t="s">
        <v>60</v>
      </c>
    </row>
    <row r="5" spans="1:1">
      <c r="A5">
        <v>821.22</v>
      </c>
    </row>
    <row r="9" spans="1:1" ht="13">
      <c r="A9" s="176" t="s">
        <v>61</v>
      </c>
    </row>
    <row r="10" spans="1:1" ht="13">
      <c r="A10" s="176"/>
    </row>
    <row r="11" spans="1:1" ht="13">
      <c r="A11" s="176">
        <v>51</v>
      </c>
    </row>
    <row r="12" spans="1:1" ht="13">
      <c r="A12" s="176">
        <v>45</v>
      </c>
    </row>
    <row r="13" spans="1:1" ht="13">
      <c r="A13" s="176">
        <v>45</v>
      </c>
    </row>
    <row r="14" spans="1:1" ht="13">
      <c r="A14" s="176">
        <v>75</v>
      </c>
    </row>
    <row r="15" spans="1:1" ht="13">
      <c r="A15" s="176">
        <v>48</v>
      </c>
    </row>
    <row r="16" spans="1:1" ht="13">
      <c r="A16" s="176">
        <v>60</v>
      </c>
    </row>
    <row r="17" spans="1:1" ht="13">
      <c r="A17" s="176">
        <v>964.5</v>
      </c>
    </row>
    <row r="20" spans="1:1">
      <c r="A20" t="s">
        <v>62</v>
      </c>
    </row>
    <row r="22" spans="1:1">
      <c r="A22">
        <v>2157.7199999999998</v>
      </c>
    </row>
    <row r="25" spans="1:1">
      <c r="A25" t="s">
        <v>63</v>
      </c>
    </row>
    <row r="27" spans="1:1">
      <c r="A27">
        <f>A5+SUM(A11:A17)</f>
        <v>2109.7200000000003</v>
      </c>
    </row>
    <row r="29" spans="1:1">
      <c r="A29" t="s">
        <v>64</v>
      </c>
    </row>
    <row r="31" spans="1:1">
      <c r="A31">
        <f>A27-A22</f>
        <v>-47.999999999999545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17D0-8213-ED45-AEC7-7CB520BEE1DC}">
  <dimension ref="A1:H91"/>
  <sheetViews>
    <sheetView zoomScale="120" zoomScaleNormal="120" workbookViewId="0">
      <selection activeCell="E3" sqref="E3"/>
    </sheetView>
  </sheetViews>
  <sheetFormatPr baseColWidth="10" defaultRowHeight="12.5"/>
  <cols>
    <col min="1" max="1" width="13.36328125" style="6" customWidth="1"/>
    <col min="3" max="4" width="11.453125" style="1" customWidth="1"/>
    <col min="5" max="5" width="15.453125" style="1" customWidth="1"/>
    <col min="8" max="8" width="23.1796875" bestFit="1" customWidth="1"/>
  </cols>
  <sheetData>
    <row r="1" spans="1:8" ht="28.5" customHeight="1">
      <c r="A1" s="161"/>
      <c r="B1" s="161"/>
      <c r="C1" s="182"/>
      <c r="D1" s="182"/>
      <c r="E1" s="182"/>
    </row>
    <row r="2" spans="1:8" ht="33.75" customHeight="1">
      <c r="A2" s="259" t="s">
        <v>114</v>
      </c>
      <c r="B2" s="260"/>
      <c r="C2" s="260"/>
      <c r="D2" s="260"/>
      <c r="E2" s="260"/>
      <c r="F2" s="260"/>
      <c r="G2" s="261"/>
    </row>
    <row r="3" spans="1:8" ht="42" customHeight="1">
      <c r="A3" s="161"/>
      <c r="B3" s="161"/>
      <c r="C3" s="182"/>
      <c r="D3" s="182"/>
      <c r="E3" s="182"/>
    </row>
    <row r="4" spans="1:8" s="4" customFormat="1" ht="16.5" customHeight="1">
      <c r="A4" s="262" t="s">
        <v>22</v>
      </c>
      <c r="B4" s="263"/>
      <c r="C4" s="264"/>
      <c r="D4" s="183"/>
      <c r="E4" s="183"/>
    </row>
    <row r="5" spans="1:8" ht="16.5" customHeight="1">
      <c r="A5" s="184"/>
      <c r="B5" s="184"/>
      <c r="C5" s="184"/>
      <c r="D5" s="184"/>
      <c r="E5" s="12"/>
    </row>
    <row r="6" spans="1:8" ht="16.5" customHeight="1">
      <c r="A6" s="185"/>
      <c r="B6" s="252" t="s">
        <v>70</v>
      </c>
      <c r="C6" s="252"/>
      <c r="D6" s="252"/>
      <c r="E6" s="12"/>
      <c r="F6" s="186"/>
      <c r="G6" s="186">
        <v>1000</v>
      </c>
      <c r="H6" s="187"/>
    </row>
    <row r="7" spans="1:8" ht="16.5" customHeight="1">
      <c r="A7" s="185"/>
      <c r="B7" s="252" t="s">
        <v>71</v>
      </c>
      <c r="C7" s="252"/>
      <c r="D7" s="252"/>
      <c r="E7" s="12"/>
      <c r="F7" s="187"/>
      <c r="G7" s="187">
        <v>800</v>
      </c>
      <c r="H7" s="187"/>
    </row>
    <row r="8" spans="1:8" ht="16.5" customHeight="1">
      <c r="A8" s="185"/>
      <c r="B8" s="252" t="s">
        <v>72</v>
      </c>
      <c r="C8" s="252"/>
      <c r="D8" s="252"/>
      <c r="E8" s="12"/>
      <c r="F8" s="187"/>
      <c r="G8" s="187">
        <v>300</v>
      </c>
      <c r="H8" s="187"/>
    </row>
    <row r="9" spans="1:8" ht="16.5" customHeight="1">
      <c r="A9" s="185"/>
      <c r="B9" s="252" t="s">
        <v>73</v>
      </c>
      <c r="C9" s="252"/>
      <c r="D9" s="252"/>
      <c r="E9" s="252"/>
      <c r="F9" s="252"/>
      <c r="G9" s="187">
        <v>300</v>
      </c>
      <c r="H9" s="187"/>
    </row>
    <row r="10" spans="1:8" ht="16.5" customHeight="1">
      <c r="A10" s="185"/>
      <c r="B10" s="161"/>
      <c r="C10" s="12"/>
      <c r="D10" s="12"/>
      <c r="E10" s="12"/>
      <c r="H10" s="187"/>
    </row>
    <row r="11" spans="1:8" ht="16.5" customHeight="1">
      <c r="A11" s="256" t="s">
        <v>74</v>
      </c>
      <c r="B11" s="257"/>
      <c r="C11" s="258"/>
      <c r="D11" s="12"/>
      <c r="E11" s="12"/>
      <c r="H11" s="187"/>
    </row>
    <row r="12" spans="1:8" ht="16.5" customHeight="1">
      <c r="A12" s="185"/>
      <c r="B12" s="161"/>
      <c r="C12" s="12"/>
      <c r="D12" s="12"/>
      <c r="E12" s="12"/>
      <c r="H12" s="187"/>
    </row>
    <row r="13" spans="1:8" ht="16.5" customHeight="1">
      <c r="A13" s="188"/>
      <c r="B13" s="252" t="s">
        <v>75</v>
      </c>
      <c r="C13" s="252"/>
      <c r="D13" s="252"/>
      <c r="E13" s="12"/>
      <c r="G13" s="187">
        <v>900</v>
      </c>
      <c r="H13" s="187"/>
    </row>
    <row r="14" spans="1:8" ht="16.5" customHeight="1">
      <c r="A14" s="188"/>
      <c r="B14" s="161" t="s">
        <v>76</v>
      </c>
      <c r="C14" s="161"/>
      <c r="D14" s="161"/>
      <c r="E14" s="12"/>
      <c r="G14" s="187">
        <v>600</v>
      </c>
      <c r="H14" s="187"/>
    </row>
    <row r="15" spans="1:8" ht="16.5" customHeight="1">
      <c r="A15" s="185"/>
      <c r="B15" s="252" t="s">
        <v>77</v>
      </c>
      <c r="C15" s="252"/>
      <c r="D15" s="252"/>
      <c r="E15" s="12"/>
      <c r="G15" s="187">
        <v>600</v>
      </c>
      <c r="H15" s="187"/>
    </row>
    <row r="16" spans="1:8" ht="16.5" customHeight="1">
      <c r="A16" s="185"/>
      <c r="B16" s="161"/>
      <c r="C16" s="161"/>
      <c r="D16" s="161"/>
      <c r="E16" s="12"/>
      <c r="G16" s="187"/>
      <c r="H16" s="187"/>
    </row>
    <row r="17" spans="1:8" ht="16.5" customHeight="1">
      <c r="A17" s="256" t="s">
        <v>78</v>
      </c>
      <c r="B17" s="257"/>
      <c r="C17" s="258"/>
      <c r="D17" s="12"/>
      <c r="E17" s="12"/>
      <c r="H17" s="187"/>
    </row>
    <row r="18" spans="1:8" ht="16.5" customHeight="1">
      <c r="A18" s="185"/>
      <c r="B18" s="161"/>
      <c r="C18" s="12"/>
      <c r="D18" s="12"/>
      <c r="E18" s="12"/>
      <c r="H18" s="187"/>
    </row>
    <row r="19" spans="1:8" ht="16.5" customHeight="1">
      <c r="A19" s="188"/>
      <c r="B19" s="252" t="s">
        <v>79</v>
      </c>
      <c r="C19" s="252"/>
      <c r="D19" s="252"/>
      <c r="E19" s="12"/>
      <c r="G19" s="187">
        <v>0</v>
      </c>
      <c r="H19" s="187"/>
    </row>
    <row r="20" spans="1:8" ht="16.5" customHeight="1">
      <c r="A20" s="188"/>
      <c r="B20" s="161" t="s">
        <v>80</v>
      </c>
      <c r="C20" s="161"/>
      <c r="D20" s="161"/>
      <c r="E20" s="12"/>
      <c r="G20" s="187">
        <v>0</v>
      </c>
      <c r="H20" s="187"/>
    </row>
    <row r="21" spans="1:8" ht="16.5" customHeight="1">
      <c r="A21" s="188"/>
      <c r="B21" s="161" t="s">
        <v>81</v>
      </c>
      <c r="C21" s="161"/>
      <c r="D21" s="161"/>
      <c r="E21" s="12"/>
      <c r="G21" s="187">
        <v>0</v>
      </c>
      <c r="H21" s="187"/>
    </row>
    <row r="22" spans="1:8" ht="16.5" customHeight="1">
      <c r="A22" s="188"/>
      <c r="B22" s="161" t="s">
        <v>82</v>
      </c>
      <c r="C22" s="161"/>
      <c r="D22" s="161"/>
      <c r="E22" s="12"/>
      <c r="G22" s="187">
        <v>0</v>
      </c>
      <c r="H22" s="187"/>
    </row>
    <row r="23" spans="1:8" ht="16.5" customHeight="1">
      <c r="A23" s="185"/>
      <c r="B23" s="161"/>
      <c r="C23" s="12"/>
      <c r="D23" s="12"/>
      <c r="E23" s="12"/>
      <c r="H23" s="187"/>
    </row>
    <row r="24" spans="1:8" ht="16.5" customHeight="1">
      <c r="A24" s="256" t="s">
        <v>31</v>
      </c>
      <c r="B24" s="257"/>
      <c r="C24" s="258"/>
      <c r="D24" s="12"/>
      <c r="E24" s="12"/>
      <c r="G24" s="187"/>
      <c r="H24" s="187"/>
    </row>
    <row r="25" spans="1:8" ht="16.5" customHeight="1">
      <c r="A25" s="185"/>
      <c r="B25" s="161"/>
      <c r="C25" s="12"/>
      <c r="D25" s="12"/>
      <c r="E25" s="12"/>
      <c r="G25" s="187"/>
      <c r="H25" s="187"/>
    </row>
    <row r="26" spans="1:8" ht="16.5" customHeight="1">
      <c r="A26" s="185"/>
      <c r="B26" s="252" t="s">
        <v>83</v>
      </c>
      <c r="C26" s="252"/>
      <c r="D26" s="252"/>
      <c r="E26" s="12"/>
      <c r="G26" s="187">
        <v>300</v>
      </c>
      <c r="H26" s="187"/>
    </row>
    <row r="27" spans="1:8" ht="16.5" customHeight="1">
      <c r="A27" s="185"/>
      <c r="B27" s="252" t="s">
        <v>84</v>
      </c>
      <c r="C27" s="252"/>
      <c r="D27" s="252"/>
      <c r="E27" s="12"/>
      <c r="G27" s="187">
        <v>1200</v>
      </c>
      <c r="H27" s="187"/>
    </row>
    <row r="28" spans="1:8" ht="16.5" customHeight="1">
      <c r="A28" s="185"/>
      <c r="B28" s="252"/>
      <c r="C28" s="252"/>
      <c r="D28" s="252"/>
      <c r="E28" s="12"/>
      <c r="G28" s="187"/>
    </row>
    <row r="29" spans="1:8" ht="16.5" customHeight="1">
      <c r="A29" s="185"/>
      <c r="B29" s="161"/>
      <c r="C29" s="161"/>
      <c r="D29" s="161"/>
      <c r="E29" s="12"/>
      <c r="G29" s="187"/>
    </row>
    <row r="30" spans="1:8" ht="16.5" customHeight="1">
      <c r="A30" s="185"/>
      <c r="B30" s="161"/>
      <c r="C30" s="12"/>
      <c r="D30" s="12"/>
      <c r="E30" s="12"/>
      <c r="G30" s="187"/>
    </row>
    <row r="31" spans="1:8" ht="16.5" customHeight="1">
      <c r="A31" s="185"/>
      <c r="B31" s="253" t="s">
        <v>85</v>
      </c>
      <c r="C31" s="254"/>
      <c r="D31" s="254"/>
      <c r="E31" s="255"/>
      <c r="F31" s="189"/>
      <c r="G31" s="192">
        <f>SUM(F6:G27)</f>
        <v>6000</v>
      </c>
      <c r="H31" s="187"/>
    </row>
    <row r="32" spans="1:8" ht="16.5" customHeight="1">
      <c r="A32" s="185"/>
      <c r="B32" s="161"/>
      <c r="C32" s="12"/>
      <c r="D32" s="12"/>
      <c r="E32" s="12"/>
    </row>
    <row r="33" spans="1:5" ht="16.5" customHeight="1">
      <c r="A33" s="185"/>
      <c r="B33" s="161"/>
      <c r="C33" s="12"/>
      <c r="D33" s="12"/>
      <c r="E33" s="12"/>
    </row>
    <row r="34" spans="1:5" ht="16.5" customHeight="1">
      <c r="A34" s="185"/>
      <c r="B34" s="161"/>
      <c r="C34" s="12"/>
      <c r="D34" s="12"/>
      <c r="E34" s="12"/>
    </row>
    <row r="35" spans="1:5" ht="16.5" customHeight="1">
      <c r="A35" s="185"/>
      <c r="B35" s="161"/>
      <c r="C35" s="12"/>
      <c r="D35" s="12"/>
      <c r="E35" s="12"/>
    </row>
    <row r="36" spans="1:5" ht="16.5" customHeight="1">
      <c r="A36" s="185"/>
      <c r="B36" s="161"/>
      <c r="C36" s="12"/>
      <c r="D36" s="12"/>
      <c r="E36" s="12"/>
    </row>
    <row r="37" spans="1:5" ht="16.5" customHeight="1">
      <c r="A37" s="185"/>
      <c r="B37" s="161"/>
      <c r="C37" s="12"/>
      <c r="D37" s="12"/>
      <c r="E37" s="12"/>
    </row>
    <row r="38" spans="1:5" ht="16.5" customHeight="1">
      <c r="A38" s="185"/>
      <c r="B38" s="161"/>
      <c r="C38" s="12"/>
      <c r="D38" s="12"/>
      <c r="E38" s="12"/>
    </row>
    <row r="39" spans="1:5" ht="16.5" customHeight="1">
      <c r="A39" s="185"/>
      <c r="B39" s="161"/>
      <c r="C39" s="12"/>
      <c r="D39" s="12"/>
      <c r="E39" s="12"/>
    </row>
    <row r="40" spans="1:5" ht="16.5" customHeight="1">
      <c r="A40" s="185"/>
      <c r="B40" s="161"/>
      <c r="C40" s="12"/>
      <c r="D40" s="12"/>
      <c r="E40" s="12"/>
    </row>
    <row r="41" spans="1:5" ht="16.5" customHeight="1">
      <c r="A41" s="185"/>
      <c r="B41" s="161"/>
      <c r="C41" s="12"/>
      <c r="D41" s="12"/>
      <c r="E41" s="12"/>
    </row>
    <row r="42" spans="1:5">
      <c r="A42" s="185"/>
      <c r="B42" s="161"/>
      <c r="C42" s="12"/>
      <c r="D42" s="12"/>
      <c r="E42" s="12"/>
    </row>
    <row r="43" spans="1:5">
      <c r="A43" s="188"/>
      <c r="B43" s="161"/>
      <c r="C43" s="12"/>
      <c r="D43" s="12"/>
      <c r="E43" s="12"/>
    </row>
    <row r="44" spans="1:5">
      <c r="A44" s="185"/>
      <c r="B44" s="161"/>
      <c r="C44" s="12"/>
      <c r="D44" s="12"/>
      <c r="E44" s="12"/>
    </row>
    <row r="45" spans="1:5">
      <c r="A45" s="185"/>
      <c r="B45" s="161"/>
      <c r="C45" s="12"/>
      <c r="D45" s="12"/>
      <c r="E45" s="12"/>
    </row>
    <row r="46" spans="1:5">
      <c r="A46" s="185"/>
      <c r="B46" s="161"/>
      <c r="C46" s="12"/>
      <c r="D46" s="12"/>
      <c r="E46" s="12"/>
    </row>
    <row r="47" spans="1:5">
      <c r="A47" s="185"/>
      <c r="B47" s="161"/>
      <c r="C47" s="12"/>
      <c r="D47" s="12"/>
      <c r="E47" s="12"/>
    </row>
    <row r="48" spans="1:5">
      <c r="A48" s="185"/>
      <c r="B48" s="161"/>
      <c r="C48" s="12"/>
      <c r="D48" s="12"/>
      <c r="E48" s="12"/>
    </row>
    <row r="49" spans="1:5">
      <c r="A49" s="185"/>
      <c r="B49" s="161"/>
      <c r="C49" s="12"/>
      <c r="D49" s="12"/>
      <c r="E49" s="12"/>
    </row>
    <row r="50" spans="1:5">
      <c r="A50" s="185"/>
      <c r="B50" s="161"/>
      <c r="C50" s="12"/>
      <c r="D50" s="12"/>
      <c r="E50" s="12"/>
    </row>
    <row r="51" spans="1:5">
      <c r="A51" s="185"/>
      <c r="B51" s="161"/>
      <c r="C51" s="12"/>
      <c r="D51" s="12"/>
      <c r="E51" s="12"/>
    </row>
    <row r="52" spans="1:5">
      <c r="A52" s="185"/>
      <c r="B52" s="161"/>
      <c r="C52" s="12"/>
      <c r="D52" s="12"/>
      <c r="E52" s="12"/>
    </row>
    <row r="53" spans="1:5">
      <c r="A53" s="185"/>
      <c r="B53" s="161"/>
      <c r="C53" s="12"/>
      <c r="D53" s="12"/>
      <c r="E53" s="12"/>
    </row>
    <row r="54" spans="1:5">
      <c r="A54" s="185"/>
      <c r="B54" s="161"/>
      <c r="C54" s="12"/>
      <c r="D54" s="12"/>
      <c r="E54" s="12"/>
    </row>
    <row r="55" spans="1:5">
      <c r="A55" s="185"/>
      <c r="B55" s="161"/>
      <c r="C55" s="12"/>
      <c r="D55" s="12"/>
      <c r="E55" s="12"/>
    </row>
    <row r="56" spans="1:5">
      <c r="A56" s="185"/>
      <c r="B56" s="161"/>
      <c r="C56" s="12"/>
      <c r="D56" s="12"/>
      <c r="E56" s="12"/>
    </row>
    <row r="57" spans="1:5">
      <c r="A57" s="185"/>
      <c r="B57" s="161"/>
      <c r="C57" s="12"/>
      <c r="D57" s="12"/>
      <c r="E57" s="12"/>
    </row>
    <row r="58" spans="1:5">
      <c r="A58" s="185"/>
      <c r="B58" s="161"/>
      <c r="C58" s="12"/>
      <c r="D58" s="12"/>
      <c r="E58" s="12"/>
    </row>
    <row r="59" spans="1:5">
      <c r="A59" s="185"/>
      <c r="B59" s="161"/>
      <c r="C59" s="12"/>
      <c r="D59" s="12"/>
      <c r="E59" s="12"/>
    </row>
    <row r="60" spans="1:5">
      <c r="A60" s="185"/>
      <c r="B60" s="161"/>
      <c r="C60" s="12"/>
      <c r="D60" s="12"/>
      <c r="E60" s="12"/>
    </row>
    <row r="61" spans="1:5">
      <c r="A61" s="185"/>
      <c r="B61" s="161"/>
      <c r="C61" s="12"/>
      <c r="D61" s="12"/>
      <c r="E61" s="12"/>
    </row>
    <row r="62" spans="1:5">
      <c r="A62" s="185"/>
      <c r="B62" s="161"/>
      <c r="C62" s="12"/>
      <c r="D62" s="12"/>
      <c r="E62" s="12"/>
    </row>
    <row r="63" spans="1:5">
      <c r="A63" s="185"/>
      <c r="B63" s="161"/>
      <c r="C63" s="12"/>
      <c r="D63" s="12"/>
      <c r="E63" s="12"/>
    </row>
    <row r="64" spans="1:5">
      <c r="A64" s="185"/>
      <c r="B64" s="161"/>
      <c r="C64" s="12"/>
      <c r="D64" s="12"/>
      <c r="E64" s="12"/>
    </row>
    <row r="65" spans="1:5">
      <c r="A65" s="185"/>
      <c r="B65" s="161"/>
      <c r="C65" s="12"/>
      <c r="D65" s="12"/>
      <c r="E65" s="12"/>
    </row>
    <row r="66" spans="1:5">
      <c r="A66" s="185"/>
      <c r="B66" s="161"/>
      <c r="C66" s="12"/>
      <c r="D66" s="12"/>
      <c r="E66" s="12"/>
    </row>
    <row r="67" spans="1:5">
      <c r="A67" s="185"/>
      <c r="B67" s="161"/>
      <c r="C67" s="12"/>
      <c r="D67" s="12"/>
      <c r="E67" s="12"/>
    </row>
    <row r="68" spans="1:5">
      <c r="A68" s="185"/>
      <c r="B68" s="161"/>
      <c r="C68" s="12"/>
      <c r="D68" s="12"/>
      <c r="E68" s="12"/>
    </row>
    <row r="69" spans="1:5">
      <c r="A69" s="185"/>
      <c r="B69" s="161"/>
      <c r="C69" s="12"/>
      <c r="D69" s="12"/>
      <c r="E69" s="12"/>
    </row>
    <row r="70" spans="1:5">
      <c r="A70" s="185"/>
      <c r="B70" s="161"/>
      <c r="C70" s="12"/>
      <c r="D70" s="12"/>
      <c r="E70" s="12"/>
    </row>
    <row r="71" spans="1:5">
      <c r="A71" s="185"/>
      <c r="B71" s="161"/>
      <c r="C71" s="12"/>
      <c r="D71" s="12"/>
      <c r="E71" s="12"/>
    </row>
    <row r="72" spans="1:5">
      <c r="A72" s="185"/>
      <c r="B72" s="161"/>
      <c r="C72" s="12"/>
      <c r="D72" s="12"/>
      <c r="E72" s="12"/>
    </row>
    <row r="73" spans="1:5">
      <c r="A73" s="185"/>
      <c r="B73" s="161"/>
      <c r="C73" s="12"/>
      <c r="D73" s="12"/>
      <c r="E73" s="12"/>
    </row>
    <row r="74" spans="1:5">
      <c r="A74" s="185"/>
      <c r="B74" s="161"/>
      <c r="C74" s="12"/>
      <c r="D74" s="12"/>
      <c r="E74" s="12"/>
    </row>
    <row r="75" spans="1:5">
      <c r="A75" s="185"/>
      <c r="B75" s="161"/>
      <c r="C75" s="12"/>
      <c r="D75" s="12"/>
      <c r="E75" s="12"/>
    </row>
    <row r="76" spans="1:5">
      <c r="A76" s="185"/>
      <c r="B76" s="161"/>
      <c r="C76" s="12"/>
      <c r="D76" s="12"/>
      <c r="E76" s="12"/>
    </row>
    <row r="77" spans="1:5">
      <c r="A77" s="185"/>
      <c r="B77" s="161"/>
      <c r="C77" s="12"/>
      <c r="D77" s="12"/>
      <c r="E77" s="12"/>
    </row>
    <row r="78" spans="1:5">
      <c r="A78" s="185"/>
      <c r="B78" s="161"/>
      <c r="C78" s="12"/>
      <c r="D78" s="12"/>
      <c r="E78" s="12"/>
    </row>
    <row r="79" spans="1:5">
      <c r="A79" s="185"/>
      <c r="B79" s="161"/>
      <c r="C79" s="12"/>
      <c r="D79" s="12"/>
      <c r="E79" s="12"/>
    </row>
    <row r="80" spans="1:5">
      <c r="A80" s="185"/>
      <c r="B80" s="161"/>
      <c r="C80" s="12"/>
      <c r="D80" s="12"/>
      <c r="E80" s="12"/>
    </row>
    <row r="81" spans="1:5">
      <c r="A81" s="185"/>
      <c r="B81" s="161"/>
      <c r="C81" s="12"/>
      <c r="D81" s="12"/>
      <c r="E81" s="12"/>
    </row>
    <row r="82" spans="1:5">
      <c r="A82" s="185"/>
      <c r="B82" s="161"/>
      <c r="C82" s="12"/>
      <c r="D82" s="12"/>
      <c r="E82" s="12"/>
    </row>
    <row r="83" spans="1:5">
      <c r="A83" s="185"/>
      <c r="B83" s="161"/>
      <c r="C83" s="12"/>
      <c r="D83" s="12"/>
      <c r="E83" s="12"/>
    </row>
    <row r="84" spans="1:5">
      <c r="A84" s="185"/>
      <c r="B84" s="161"/>
      <c r="C84" s="12"/>
      <c r="D84" s="12"/>
      <c r="E84" s="12"/>
    </row>
    <row r="85" spans="1:5">
      <c r="A85" s="185"/>
      <c r="B85" s="161"/>
      <c r="C85" s="12"/>
      <c r="D85" s="12"/>
      <c r="E85" s="12"/>
    </row>
    <row r="86" spans="1:5">
      <c r="A86" s="185"/>
      <c r="B86" s="161"/>
      <c r="C86" s="12"/>
      <c r="D86" s="12"/>
      <c r="E86" s="12"/>
    </row>
    <row r="87" spans="1:5">
      <c r="A87" s="185"/>
      <c r="B87" s="161"/>
      <c r="C87" s="12"/>
      <c r="D87" s="12"/>
      <c r="E87" s="12"/>
    </row>
    <row r="88" spans="1:5">
      <c r="A88" s="185"/>
      <c r="B88" s="161"/>
      <c r="C88" s="12"/>
      <c r="D88" s="12"/>
      <c r="E88" s="12"/>
    </row>
    <row r="89" spans="1:5">
      <c r="A89" s="185"/>
      <c r="B89" s="161"/>
      <c r="C89" s="12"/>
      <c r="D89" s="12"/>
      <c r="E89" s="12"/>
    </row>
    <row r="90" spans="1:5">
      <c r="A90" s="185"/>
      <c r="B90" s="161"/>
      <c r="C90" s="12"/>
      <c r="D90" s="12"/>
      <c r="E90" s="12"/>
    </row>
    <row r="91" spans="1:5" ht="13">
      <c r="A91" s="190"/>
      <c r="B91" s="190"/>
      <c r="C91" s="190"/>
      <c r="D91" s="190"/>
      <c r="E91" s="191"/>
    </row>
  </sheetData>
  <mergeCells count="16">
    <mergeCell ref="B9:F9"/>
    <mergeCell ref="A2:G2"/>
    <mergeCell ref="A4:C4"/>
    <mergeCell ref="B6:D6"/>
    <mergeCell ref="B7:D7"/>
    <mergeCell ref="B8:D8"/>
    <mergeCell ref="B26:D26"/>
    <mergeCell ref="B27:D27"/>
    <mergeCell ref="B28:D28"/>
    <mergeCell ref="B31:E31"/>
    <mergeCell ref="A11:C11"/>
    <mergeCell ref="B13:D13"/>
    <mergeCell ref="B15:D15"/>
    <mergeCell ref="A17:C17"/>
    <mergeCell ref="B19:D19"/>
    <mergeCell ref="A24:C24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Poste 1 stages</vt:lpstr>
      <vt:lpstr>Poste 2 Activités + réunions</vt:lpstr>
      <vt:lpstr>Poste 3 Matériels</vt:lpstr>
      <vt:lpstr>Poste 4 Subventions</vt:lpstr>
      <vt:lpstr>Poste 8 charges d'exploitation</vt:lpstr>
      <vt:lpstr>COMPTE CHEQUES</vt:lpstr>
      <vt:lpstr>BILAN</vt:lpstr>
      <vt:lpstr>Feuil1</vt:lpstr>
      <vt:lpstr>Prévisionnel 2020</vt:lpstr>
      <vt:lpstr>BILAN!Zone_d_impression</vt:lpstr>
      <vt:lpstr>'Poste 1 stages'!Zone_d_impression</vt:lpstr>
      <vt:lpstr>'Prévisionnel 2020'!Zone_d_impression</vt:lpstr>
    </vt:vector>
  </TitlesOfParts>
  <Company>Aurore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 Vrijens</cp:lastModifiedBy>
  <cp:lastPrinted>2016-12-14T10:38:07Z</cp:lastPrinted>
  <dcterms:created xsi:type="dcterms:W3CDTF">2001-02-27T19:39:15Z</dcterms:created>
  <dcterms:modified xsi:type="dcterms:W3CDTF">2019-12-25T16:50:39Z</dcterms:modified>
</cp:coreProperties>
</file>