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/>
  <mc:AlternateContent xmlns:mc="http://schemas.openxmlformats.org/markup-compatibility/2006">
    <mc:Choice Requires="x15">
      <x15ac:absPath xmlns:x15ac="http://schemas.microsoft.com/office/spreadsheetml/2010/11/ac" url="/Volumes/USB-HDD/ARNAUD/PLONGEE/CTR CORSE/COMPTES CTR/2018/"/>
    </mc:Choice>
  </mc:AlternateContent>
  <xr:revisionPtr revIDLastSave="0" documentId="13_ncr:1_{476552C2-082E-0740-8E83-0DA4A18B5345}" xr6:coauthVersionLast="40" xr6:coauthVersionMax="40" xr10:uidLastSave="{00000000-0000-0000-0000-000000000000}"/>
  <bookViews>
    <workbookView xWindow="0" yWindow="0" windowWidth="28800" windowHeight="18000" tabRatio="947" activeTab="6" xr2:uid="{00000000-000D-0000-FFFF-FFFF00000000}"/>
  </bookViews>
  <sheets>
    <sheet name="Poste 1 stages" sheetId="1" r:id="rId1"/>
    <sheet name="Poste 2 Activités + réunions" sheetId="4" r:id="rId2"/>
    <sheet name="Poste 3 Matériels" sheetId="5" r:id="rId3"/>
    <sheet name="Poste 4 Subventions" sheetId="8" r:id="rId4"/>
    <sheet name="Poste 8 charges d'exploitation" sheetId="6" r:id="rId5"/>
    <sheet name="COMPTE CHEQUES" sheetId="12" r:id="rId6"/>
    <sheet name="BILAN" sheetId="11" r:id="rId7"/>
    <sheet name="Feuil1" sheetId="13" r:id="rId8"/>
    <sheet name="Prévisionnel 2019" sheetId="14" r:id="rId9"/>
  </sheets>
  <definedNames>
    <definedName name="_xlnm.Print_Area" localSheetId="6">BILAN!$A$1:$J$79</definedName>
    <definedName name="_xlnm.Print_Area" localSheetId="0">'Poste 1 stages'!$A$1:$E$42</definedName>
    <definedName name="_xlnm.Print_Area" localSheetId="8">'Prévisionnel 2019'!$A$1:$G$32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4" l="1"/>
  <c r="F16" i="11"/>
  <c r="F6" i="11"/>
  <c r="F38" i="11"/>
  <c r="F45" i="11"/>
  <c r="F52" i="11"/>
  <c r="F72" i="11"/>
  <c r="E76" i="11"/>
  <c r="J52" i="11"/>
  <c r="J45" i="11"/>
  <c r="J38" i="11"/>
  <c r="J16" i="11"/>
  <c r="J6" i="11"/>
  <c r="J72" i="11"/>
  <c r="E75" i="11"/>
  <c r="E77" i="11"/>
  <c r="E20" i="4"/>
  <c r="E21" i="4"/>
  <c r="E22" i="4"/>
  <c r="E23" i="4"/>
  <c r="E24" i="4"/>
  <c r="E25" i="4"/>
  <c r="E26" i="4"/>
  <c r="E21" i="6"/>
  <c r="E22" i="6"/>
  <c r="E23" i="6"/>
  <c r="E24" i="6"/>
  <c r="E25" i="6"/>
  <c r="E26" i="6"/>
  <c r="E27" i="6"/>
  <c r="E28" i="6"/>
  <c r="E29" i="6"/>
  <c r="E30" i="6"/>
  <c r="E31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42" i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D27" i="4"/>
  <c r="E27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C42" i="1"/>
  <c r="D42" i="1"/>
  <c r="G31" i="14"/>
  <c r="E7" i="8"/>
  <c r="E8" i="8"/>
  <c r="E9" i="8"/>
  <c r="A27" i="13"/>
  <c r="A31" i="13"/>
  <c r="D10" i="8"/>
  <c r="D12" i="5"/>
  <c r="D32" i="6"/>
  <c r="C12" i="5"/>
  <c r="C10" i="8"/>
  <c r="C32" i="6"/>
  <c r="E32" i="6"/>
  <c r="E5" i="6"/>
  <c r="E6" i="6"/>
  <c r="E7" i="6"/>
  <c r="E66" i="12"/>
  <c r="E67" i="12"/>
  <c r="E68" i="12"/>
  <c r="E69" i="12"/>
  <c r="E70" i="12"/>
  <c r="E71" i="12"/>
  <c r="E72" i="12"/>
  <c r="E73" i="12"/>
  <c r="E74" i="12"/>
  <c r="E75" i="12"/>
  <c r="E76" i="12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7" i="5"/>
  <c r="E8" i="5"/>
  <c r="E9" i="5"/>
  <c r="E10" i="5"/>
  <c r="E11" i="5"/>
  <c r="E12" i="5"/>
  <c r="E10" i="8"/>
</calcChain>
</file>

<file path=xl/sharedStrings.xml><?xml version="1.0" encoding="utf-8"?>
<sst xmlns="http://schemas.openxmlformats.org/spreadsheetml/2006/main" count="294" uniqueCount="207">
  <si>
    <t>Poste 1  Stages</t>
  </si>
  <si>
    <t>Date</t>
  </si>
  <si>
    <t>Nature mouvement</t>
  </si>
  <si>
    <t>Crédit</t>
  </si>
  <si>
    <t>Total</t>
  </si>
  <si>
    <t>Débit</t>
  </si>
  <si>
    <t>Poste 3 Matériels</t>
  </si>
  <si>
    <t>Ouverture</t>
  </si>
  <si>
    <t>OUVERTURE</t>
  </si>
  <si>
    <t>DATE</t>
  </si>
  <si>
    <t>NATURE</t>
  </si>
  <si>
    <t>DEBIT</t>
  </si>
  <si>
    <t>CREDIT</t>
  </si>
  <si>
    <t>TOTAL</t>
  </si>
  <si>
    <t>Poste 8  Charges d'exploitation</t>
  </si>
  <si>
    <t>Poste 4  Subventions</t>
  </si>
  <si>
    <t>Comité Regional Corse de la FFESSM</t>
  </si>
  <si>
    <t>Compte de résultat</t>
  </si>
  <si>
    <t>Commission Technique  Régionale</t>
  </si>
  <si>
    <t>Poste 1</t>
  </si>
  <si>
    <t>Dépenses</t>
  </si>
  <si>
    <t>Recettes</t>
  </si>
  <si>
    <t>STAGES</t>
  </si>
  <si>
    <t>Détail</t>
  </si>
  <si>
    <t>Poste 2</t>
  </si>
  <si>
    <t>ACTIVITES ET REUNIONS</t>
  </si>
  <si>
    <t>Poste 3</t>
  </si>
  <si>
    <t>MATERIELS</t>
  </si>
  <si>
    <t>Poste 4</t>
  </si>
  <si>
    <t>SUBVENTIONS</t>
  </si>
  <si>
    <t>Poste 8</t>
  </si>
  <si>
    <t>Charges d'exploitation</t>
  </si>
  <si>
    <t>Petit équipement</t>
  </si>
  <si>
    <t>Fournitures administratives</t>
  </si>
  <si>
    <t>Location véhicule</t>
  </si>
  <si>
    <t>Entretien matériel</t>
  </si>
  <si>
    <t>Documentation</t>
  </si>
  <si>
    <t>Salons-foires et expositions</t>
  </si>
  <si>
    <t>Déplacements</t>
  </si>
  <si>
    <t>Réceptions &amp; frais de représentation</t>
  </si>
  <si>
    <t>Frais d'affranchissement</t>
  </si>
  <si>
    <t>Frais bancaires</t>
  </si>
  <si>
    <t>Indemnités Cadres Techniques</t>
  </si>
  <si>
    <t>Cadeaux</t>
  </si>
  <si>
    <t>Publicité propagande</t>
  </si>
  <si>
    <t>Total dépenses</t>
  </si>
  <si>
    <t>Total recettes</t>
  </si>
  <si>
    <t>Poste 2 Activités et Réunions</t>
  </si>
  <si>
    <t>N.C.</t>
  </si>
  <si>
    <t>Ristourne Cartes CMAS Comité Régional</t>
  </si>
  <si>
    <t>Nourriture &amp; hébergement</t>
  </si>
  <si>
    <t>Cartes CMAS sur stages</t>
  </si>
  <si>
    <t>Achat cartes CMAS et fournitures fédérales</t>
  </si>
  <si>
    <t>Nourriture &amp; hébergement stagiaires IR et MF2</t>
  </si>
  <si>
    <t>Restauration</t>
  </si>
  <si>
    <t>Location salle</t>
  </si>
  <si>
    <t>Frais kilométriques</t>
  </si>
  <si>
    <t>Réunions CTN</t>
  </si>
  <si>
    <t>Réunion CTN - janvier 2018</t>
  </si>
  <si>
    <t>Réunions AGN</t>
  </si>
  <si>
    <t>Séminaire des Instructeurs - CORTE 16/12/2017</t>
  </si>
  <si>
    <t xml:space="preserve">Report solde bancaire= avoir pour exercice suivant: </t>
  </si>
  <si>
    <t>Bilan de l'activité</t>
  </si>
  <si>
    <t>Subvention Comité Régional (reste en banque)</t>
  </si>
  <si>
    <t>Solde réel au 31/12/2017</t>
  </si>
  <si>
    <t>Charges à débiter</t>
  </si>
  <si>
    <t>Solde bancaire au 31/12/2017</t>
  </si>
  <si>
    <t>Rapprochement bancaire au 31/12/2017</t>
  </si>
  <si>
    <t xml:space="preserve">Différence </t>
  </si>
  <si>
    <t>COMPTES   2018</t>
  </si>
  <si>
    <t>Subventions Comité Régional 1ère partie</t>
  </si>
  <si>
    <t>Subventions Comité Régional 2ème partie</t>
  </si>
  <si>
    <t>Subventions Comité Régional 3ème partie</t>
  </si>
  <si>
    <t>Recettes diverses 2018</t>
  </si>
  <si>
    <t>Dépenses diverses 2018</t>
  </si>
  <si>
    <t>Solde en compte 01/01/2018</t>
  </si>
  <si>
    <t>CB - AIR CORSICA - AGN janvier 2018</t>
  </si>
  <si>
    <t>CB - Repas réunion CTR (vérification comptes)</t>
  </si>
  <si>
    <t>CHQ - remboursement déplacement CTN PARIS (janvier 2018)</t>
  </si>
  <si>
    <t>CHQ - Remboursement frais CTN PARIS - janvier 2018</t>
  </si>
  <si>
    <t>VIR - CRC - Subvention 2018 - 1/2</t>
  </si>
  <si>
    <t>Subvention Comité Régional (1/2)</t>
  </si>
  <si>
    <t>VIR - CRC - F180234 Achat pavillons FFESSM</t>
  </si>
  <si>
    <t>Achat fournitures fédérales (banières) - CR N°180234</t>
  </si>
  <si>
    <t>CHQ - SCCN - 803.001 Cartes TIV</t>
  </si>
  <si>
    <t>VIR - OLLAGNON V - Equivalence ANTEOR</t>
  </si>
  <si>
    <t>CB - HOTEL DUC DE PADOUE - salle réunion - mars 2018</t>
  </si>
  <si>
    <t>CB - HOTEL DUC DE PADOUE - Salle de réunion - 17 mars 2018</t>
  </si>
  <si>
    <t>CHQ N°370 - FFESSM Formateur TIV GOMBAULT</t>
  </si>
  <si>
    <t>CHQ - NCB - Equivalences ANTEOR x5</t>
  </si>
  <si>
    <t>CB - Hôtel GOLDEN TULIP - AGN AMNEVILLE</t>
  </si>
  <si>
    <t>CB - Restaurant 7ème ART - AGN AMNEVILLE</t>
  </si>
  <si>
    <t>CB - Restaurant RED HIPPO ORLY - AGN AMNEVILLE</t>
  </si>
  <si>
    <t>CB - AIR CORSICA - AGN AMNEVILLE - mars 2018</t>
  </si>
  <si>
    <t>CHQ - NCB - Equivalences ANTEOR (x5)</t>
  </si>
  <si>
    <t>Cartes TIV - SCCN (x10)</t>
  </si>
  <si>
    <t>VIR - OLLAGNON V - Equivalence ANTEOR (x1)</t>
  </si>
  <si>
    <t>VIR - CRC - F180329 Achat cartes mars 2018</t>
  </si>
  <si>
    <t>VIR - Frais réunion CTR centres examens JPV - 17 03 2018</t>
  </si>
  <si>
    <t>PREL - SG cotisation annuelle carte VISA</t>
  </si>
  <si>
    <t>SG - Cotisation annuelle carte VISA</t>
  </si>
  <si>
    <t>CHQ - FFESSM remboursement frais AGN AMNEVILLE</t>
  </si>
  <si>
    <t>CB - AIR CORSICA - CTN Marseille - mai 2018</t>
  </si>
  <si>
    <t>Cartes CMAS INITIATEUR - ISULA</t>
  </si>
  <si>
    <t>Cartes TIV (x6) - CODEP 2B</t>
  </si>
  <si>
    <t>CHQ - CODEP 2B - cartes TIV (x6)</t>
  </si>
  <si>
    <t>VIR - CRC - F180501 FFESSM fournitures - avril 2018</t>
  </si>
  <si>
    <t>VIR - CRC - F180444 Achat cartes avril 2018</t>
  </si>
  <si>
    <t>Réunion CTN - mai 2018</t>
  </si>
  <si>
    <t>CB - LA CANTINE DU GOLFE visite centres agréés - avril 2018</t>
  </si>
  <si>
    <t>Cartes CMAS GP-N4 - ISULA</t>
  </si>
  <si>
    <t>Cartes CMAS GP-N4 - INCANTU</t>
  </si>
  <si>
    <t>Cartes CMAS GP-N4 - E RAGNOLE</t>
  </si>
  <si>
    <t>VIR - ISULA (806.003) - Cartes CMAS GP-N4 (x2) IC (X4)</t>
  </si>
  <si>
    <t>VIR - LUCERNA (806.002) - Cartes CMAS GP-N4 (x3)</t>
  </si>
  <si>
    <t>VIR - E RAGNOLE (806.004) - Cartes CMAS GP-N4 (x5)</t>
  </si>
  <si>
    <t>CHQ - Remboursement - CTN Marseille - mai 2018</t>
  </si>
  <si>
    <t>Cartes CMAS GP-N4 - EPIC</t>
  </si>
  <si>
    <t>VIR - CRC - F180654 Achat cartes juin 2018</t>
  </si>
  <si>
    <t>Cartes CMAS MF1 - INCANTU</t>
  </si>
  <si>
    <t>VIR - LUCERNA (806.006) - Cartes CMAS GP-N4 (x2)</t>
  </si>
  <si>
    <t>VIR - LUCERNA (807.001) - Cartes CMAS GP-N4 (x9)</t>
  </si>
  <si>
    <t>Cartes CMAS MF1 - E RAGNOLE</t>
  </si>
  <si>
    <t>VIR - E RAGNOLE (807.002) - Cartes CMAS GP-N4 (x1)</t>
  </si>
  <si>
    <t>VIR - CRC - F180756 Achat cartes juillet 2018</t>
  </si>
  <si>
    <t>CB - AIR CORSICA - CTN Marseille - septembre 2018</t>
  </si>
  <si>
    <t>VIR - E RAGNOLE - Cartes CMAS MF1 (x4)</t>
  </si>
  <si>
    <t>Cartes CMAS INITIATEUR - EPIC</t>
  </si>
  <si>
    <t>Cartes CMAS GP-N4 &amp; MF1 - E RAGNOLE</t>
  </si>
  <si>
    <t>VIR - CRC - F180858 Achat cartes août 2018</t>
  </si>
  <si>
    <t>Cartes CMAS GP-N4 &amp; IC - COSTA VERDE LOISIRS</t>
  </si>
  <si>
    <t>VIR - E RAGNOLE - Cartes CMAS GP-N4 &amp; MF1</t>
  </si>
  <si>
    <t>0609/2018</t>
  </si>
  <si>
    <t>VIR - COSTA VERDE LOISIRS - Cartes CMAS GP-N4 &amp; IC</t>
  </si>
  <si>
    <t>VIR - CRC - F180943 Achat cartes 01 au 15 septembre 2018</t>
  </si>
  <si>
    <t>Carte ANTEOR (x1) - EPIC</t>
  </si>
  <si>
    <t>Cartes CMAS GP-N4 (x8) - ISULA</t>
  </si>
  <si>
    <t>VIR - CRC - F180944 (diplômes)</t>
  </si>
  <si>
    <t>VIR - EPIC - Cartes CMAS INITIATEUR GP-N4 &amp; ANTEOR</t>
  </si>
  <si>
    <t>VIR - CRC - F180944 Achat diplômes FFESSM</t>
  </si>
  <si>
    <t>Carte CMAS MF1 (x1) - ISULA</t>
  </si>
  <si>
    <t>VIR - LUCERNA (809.002) - Cartes CMAS MF1 (x6)</t>
  </si>
  <si>
    <t>Cartes CMAS GP-N4 (x3) - E RAGNOLE</t>
  </si>
  <si>
    <t>VIR - E RAGNOLE - Cartes CMAS GP-N4 (x3)</t>
  </si>
  <si>
    <t>VIR - CRC - F180995 Achat cartes 15 au 30 septembre 2018</t>
  </si>
  <si>
    <t>VIR - E RAGNOLE MF1 MOBILITE IR / EJ</t>
  </si>
  <si>
    <t>Carte CMAS MF1 (x7) - ISULA</t>
  </si>
  <si>
    <t>Subvention Comité Régional (2/2)</t>
  </si>
  <si>
    <t>VIR - CRC - Subvention 2018 - 2/2</t>
  </si>
  <si>
    <t>VIR - ISULA - Cartes CMAS GP-N4 (x8) + MF1 (x8)</t>
  </si>
  <si>
    <t>CB - AIR CORSICA - CIFN STRASBOURG - novembre 2018</t>
  </si>
  <si>
    <t>Carte CMAS MF1 (x2) - EPIC</t>
  </si>
  <si>
    <t>CHQ - Remboursement - CTN Marseille - septembre 2018</t>
  </si>
  <si>
    <t>VIR - EPIC - Cartes CMAS MF1 (x2) &amp; ANTEOR (x1)</t>
  </si>
  <si>
    <t>Cartes CMAS GP-N4 (x2) - EPIC</t>
  </si>
  <si>
    <t>Cartes CMAS GP-N4 (x4) - INCANTU</t>
  </si>
  <si>
    <t>Cartes CMAS GP-N4 (x4) - E RAGNOLE</t>
  </si>
  <si>
    <t>VIR - LUCERNA (810.005) - Cartes CMAS GP-N4 (x4)</t>
  </si>
  <si>
    <t>VIR - CRC - F181122 Achat cartes octobre 2018</t>
  </si>
  <si>
    <t>Cartes CMAS IC (x2) - E RAGNOLE</t>
  </si>
  <si>
    <t>Cartes CMAS MF1 (X3) - ODYSSEE</t>
  </si>
  <si>
    <t>CHQ 0000371 L'ORIENTE - Loc. salle réunion + déjeuner</t>
  </si>
  <si>
    <t>VIR - ESCALES J &amp; V - Frais séminaire</t>
  </si>
  <si>
    <t>CHQ n°372 - JPC EQUIPEMENT (conférenciers) nov. 2018</t>
  </si>
  <si>
    <t>VIR - E RAGNOLE - Cartes CMAS IC (x2) &amp; GP-N4 (x4)</t>
  </si>
  <si>
    <t>Aide à la formation MF2 :</t>
  </si>
  <si>
    <t>Formation Instructeurs Stagiaires :</t>
  </si>
  <si>
    <t>Formations Secourisme :</t>
  </si>
  <si>
    <t>Formations TIV :</t>
  </si>
  <si>
    <t>Activités et Réunions</t>
  </si>
  <si>
    <t>Séminaires et Collège :</t>
  </si>
  <si>
    <t>Réunion information CTR :</t>
  </si>
  <si>
    <t>Réunions diverses :</t>
  </si>
  <si>
    <t>Matériel</t>
  </si>
  <si>
    <t>Matériel informatique :</t>
  </si>
  <si>
    <t>Matériel Secourisme :</t>
  </si>
  <si>
    <t>Matériel TIV :</t>
  </si>
  <si>
    <t>Entretien du matériel :</t>
  </si>
  <si>
    <t>Frais et fournitures administratifs :</t>
  </si>
  <si>
    <t>Frais de déplacement :</t>
  </si>
  <si>
    <t>Total de la subvention demandée:</t>
  </si>
  <si>
    <t>C.T.R. - Budget prévisionnel 2019</t>
  </si>
  <si>
    <t>CB - AIR France - AGN Brest - mars 2019</t>
  </si>
  <si>
    <t>CB - AIR France - AGN Brest (flexibilité) - mars 2019</t>
  </si>
  <si>
    <t>Stage national formateur TIV (St. GOMBAULT)</t>
  </si>
  <si>
    <t>Location salle + restauration</t>
  </si>
  <si>
    <t>Remboursement FFESSM frais CTN - janvier 2018</t>
  </si>
  <si>
    <t>Réunions CTR</t>
  </si>
  <si>
    <t>VIR - Frais réunion CTR centres examens AZ - 17 03 2018</t>
  </si>
  <si>
    <t>Remboursement FFESSM frais CTN - mai 2018</t>
  </si>
  <si>
    <t>Remboursement FFESSM frais AGN AMNEVILLE - mars 2018</t>
  </si>
  <si>
    <t>Réunion CTN - septembre 2018</t>
  </si>
  <si>
    <t>Remboursement FFESSM frais CTN - septembre 2018</t>
  </si>
  <si>
    <t>VIR - EPIC - Cartes CMAS GP-N4 (x2)</t>
  </si>
  <si>
    <t>CHQ - Remboursement - CIFN - novembre 2018</t>
  </si>
  <si>
    <t>CHQ - Remboursement - CIFN STRASBOURG - nov. 2018</t>
  </si>
  <si>
    <t>VIR - CRC - F181128 Achat cartes novembre 2018</t>
  </si>
  <si>
    <t>CHQ - ODYSSEE - cartes CMAS MF1 (x3)</t>
  </si>
  <si>
    <t>AGN BREST vols A/R - mars 2019</t>
  </si>
  <si>
    <t>CHQ n°373 - ODYSSEE - Dejeuner jury MF1 novembre 2018</t>
  </si>
  <si>
    <t>VIR - Frais déplacement CDR CORTE - AZ - 15/12/2018</t>
  </si>
  <si>
    <t>AGN AMNEVILLE vols + hôtel + restauration - mars 2018</t>
  </si>
  <si>
    <t>Remboursement AZ - CIFN STRASBOURG</t>
  </si>
  <si>
    <t>VIR - AZ - Frais déplacement CDR CORTE - 15/12/2018</t>
  </si>
  <si>
    <t>CB - AIR FRANCE - CTN PARIS - janvier 2019</t>
  </si>
  <si>
    <t>Réunion CTN - janvier 2019</t>
  </si>
  <si>
    <t>Remboursement FFESSM frais CTN - janvier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</si>
</sst>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32"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4"/>
      <name val="Fredfont"/>
    </font>
    <font>
      <b/>
      <sz val="22"/>
      <name val="Times New Roman"/>
      <family val="1"/>
    </font>
    <font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i/>
      <u/>
      <sz val="8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26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7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53">
    <xf numFmtId="0" fontId="0" fillId="0" borderId="0" xfId="0"/>
    <xf numFmtId="2" fontId="0" fillId="0" borderId="0" xfId="0" applyNumberFormat="1"/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4" fontId="12" fillId="0" borderId="0" xfId="0" applyNumberFormat="1" applyFont="1" applyBorder="1"/>
    <xf numFmtId="4" fontId="4" fillId="0" borderId="0" xfId="0" applyNumberFormat="1" applyFont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4" fontId="12" fillId="0" borderId="0" xfId="0" applyNumberFormat="1" applyFont="1"/>
    <xf numFmtId="0" fontId="11" fillId="0" borderId="0" xfId="0" applyFont="1"/>
    <xf numFmtId="0" fontId="12" fillId="0" borderId="0" xfId="0" applyFont="1"/>
    <xf numFmtId="4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4" fontId="12" fillId="0" borderId="1" xfId="0" applyNumberFormat="1" applyFont="1" applyFill="1" applyBorder="1"/>
    <xf numFmtId="0" fontId="14" fillId="0" borderId="0" xfId="0" applyFont="1" applyFill="1"/>
    <xf numFmtId="0" fontId="0" fillId="0" borderId="0" xfId="0" applyFill="1" applyBorder="1"/>
    <xf numFmtId="4" fontId="11" fillId="0" borderId="0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center"/>
    </xf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4" fontId="12" fillId="2" borderId="8" xfId="0" applyNumberFormat="1" applyFont="1" applyFill="1" applyBorder="1" applyAlignment="1">
      <alignment horizontal="right"/>
    </xf>
    <xf numFmtId="4" fontId="12" fillId="2" borderId="9" xfId="0" applyNumberFormat="1" applyFont="1" applyFill="1" applyBorder="1" applyAlignment="1">
      <alignment horizontal="center"/>
    </xf>
    <xf numFmtId="3" fontId="12" fillId="2" borderId="7" xfId="0" applyNumberFormat="1" applyFont="1" applyFill="1" applyBorder="1"/>
    <xf numFmtId="4" fontId="12" fillId="2" borderId="11" xfId="0" applyNumberFormat="1" applyFont="1" applyFill="1" applyBorder="1"/>
    <xf numFmtId="4" fontId="13" fillId="2" borderId="11" xfId="0" applyNumberFormat="1" applyFont="1" applyFill="1" applyBorder="1"/>
    <xf numFmtId="4" fontId="12" fillId="2" borderId="12" xfId="0" applyNumberFormat="1" applyFont="1" applyFill="1" applyBorder="1" applyAlignment="1">
      <alignment horizontal="right"/>
    </xf>
    <xf numFmtId="165" fontId="4" fillId="2" borderId="13" xfId="0" applyNumberFormat="1" applyFont="1" applyFill="1" applyBorder="1" applyAlignment="1">
      <alignment horizontal="right"/>
    </xf>
    <xf numFmtId="4" fontId="13" fillId="2" borderId="10" xfId="0" applyNumberFormat="1" applyFont="1" applyFill="1" applyBorder="1" applyAlignment="1">
      <alignment horizontal="right"/>
    </xf>
    <xf numFmtId="3" fontId="13" fillId="2" borderId="11" xfId="0" applyNumberFormat="1" applyFont="1" applyFill="1" applyBorder="1" applyAlignment="1">
      <alignment horizontal="left"/>
    </xf>
    <xf numFmtId="4" fontId="13" fillId="0" borderId="0" xfId="0" applyNumberFormat="1" applyFont="1" applyFill="1" applyBorder="1"/>
    <xf numFmtId="4" fontId="11" fillId="0" borderId="15" xfId="0" applyNumberFormat="1" applyFont="1" applyFill="1" applyBorder="1" applyAlignment="1">
      <alignment horizontal="right"/>
    </xf>
    <xf numFmtId="165" fontId="15" fillId="0" borderId="16" xfId="0" applyNumberFormat="1" applyFont="1" applyFill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4" fontId="11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11" fillId="0" borderId="17" xfId="0" applyNumberFormat="1" applyFont="1" applyFill="1" applyBorder="1"/>
    <xf numFmtId="4" fontId="12" fillId="3" borderId="6" xfId="0" applyNumberFormat="1" applyFont="1" applyFill="1" applyBorder="1"/>
    <xf numFmtId="4" fontId="12" fillId="3" borderId="7" xfId="0" applyNumberFormat="1" applyFont="1" applyFill="1" applyBorder="1"/>
    <xf numFmtId="4" fontId="11" fillId="3" borderId="8" xfId="0" applyNumberFormat="1" applyFont="1" applyFill="1" applyBorder="1" applyAlignment="1">
      <alignment horizontal="right"/>
    </xf>
    <xf numFmtId="4" fontId="12" fillId="3" borderId="9" xfId="0" applyNumberFormat="1" applyFont="1" applyFill="1" applyBorder="1" applyAlignment="1">
      <alignment horizontal="center"/>
    </xf>
    <xf numFmtId="3" fontId="12" fillId="3" borderId="7" xfId="0" applyNumberFormat="1" applyFont="1" applyFill="1" applyBorder="1"/>
    <xf numFmtId="4" fontId="12" fillId="3" borderId="8" xfId="0" applyNumberFormat="1" applyFont="1" applyFill="1" applyBorder="1" applyAlignment="1">
      <alignment horizontal="right"/>
    </xf>
    <xf numFmtId="4" fontId="4" fillId="3" borderId="10" xfId="0" applyNumberFormat="1" applyFont="1" applyFill="1" applyBorder="1"/>
    <xf numFmtId="4" fontId="12" fillId="3" borderId="11" xfId="0" applyNumberFormat="1" applyFont="1" applyFill="1" applyBorder="1"/>
    <xf numFmtId="4" fontId="14" fillId="3" borderId="11" xfId="0" applyNumberFormat="1" applyFont="1" applyFill="1" applyBorder="1"/>
    <xf numFmtId="4" fontId="11" fillId="3" borderId="12" xfId="0" applyNumberFormat="1" applyFont="1" applyFill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" fontId="13" fillId="3" borderId="10" xfId="0" applyNumberFormat="1" applyFont="1" applyFill="1" applyBorder="1" applyAlignment="1">
      <alignment horizontal="left"/>
    </xf>
    <xf numFmtId="4" fontId="13" fillId="3" borderId="11" xfId="0" applyNumberFormat="1" applyFont="1" applyFill="1" applyBorder="1" applyAlignment="1">
      <alignment horizontal="left"/>
    </xf>
    <xf numFmtId="4" fontId="12" fillId="3" borderId="12" xfId="0" applyNumberFormat="1" applyFont="1" applyFill="1" applyBorder="1" applyAlignment="1">
      <alignment horizontal="right"/>
    </xf>
    <xf numFmtId="165" fontId="15" fillId="0" borderId="18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11" fillId="3" borderId="7" xfId="0" applyNumberFormat="1" applyFont="1" applyFill="1" applyBorder="1" applyAlignment="1">
      <alignment horizontal="right"/>
    </xf>
    <xf numFmtId="4" fontId="11" fillId="3" borderId="7" xfId="0" applyNumberFormat="1" applyFont="1" applyFill="1" applyBorder="1"/>
    <xf numFmtId="3" fontId="11" fillId="3" borderId="7" xfId="0" applyNumberFormat="1" applyFont="1" applyFill="1" applyBorder="1"/>
    <xf numFmtId="4" fontId="13" fillId="3" borderId="11" xfId="0" applyNumberFormat="1" applyFont="1" applyFill="1" applyBorder="1"/>
    <xf numFmtId="4" fontId="11" fillId="3" borderId="11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>
      <alignment horizontal="right"/>
    </xf>
    <xf numFmtId="4" fontId="12" fillId="3" borderId="11" xfId="0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11" fillId="0" borderId="7" xfId="0" applyNumberFormat="1" applyFont="1" applyFill="1" applyBorder="1"/>
    <xf numFmtId="4" fontId="13" fillId="0" borderId="7" xfId="0" applyNumberFormat="1" applyFont="1" applyFill="1" applyBorder="1"/>
    <xf numFmtId="4" fontId="11" fillId="0" borderId="19" xfId="0" applyNumberFormat="1" applyFont="1" applyFill="1" applyBorder="1" applyAlignment="1">
      <alignment horizontal="right"/>
    </xf>
    <xf numFmtId="165" fontId="15" fillId="0" borderId="20" xfId="0" applyNumberFormat="1" applyFont="1" applyFill="1" applyBorder="1" applyAlignment="1">
      <alignment horizontal="right"/>
    </xf>
    <xf numFmtId="4" fontId="13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left"/>
    </xf>
    <xf numFmtId="4" fontId="11" fillId="0" borderId="0" xfId="0" applyNumberFormat="1" applyFont="1" applyBorder="1"/>
    <xf numFmtId="3" fontId="11" fillId="0" borderId="0" xfId="0" applyNumberFormat="1" applyFont="1" applyBorder="1"/>
    <xf numFmtId="4" fontId="11" fillId="0" borderId="15" xfId="0" applyNumberFormat="1" applyFont="1" applyBorder="1" applyAlignment="1">
      <alignment horizontal="right"/>
    </xf>
    <xf numFmtId="165" fontId="15" fillId="0" borderId="18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165" fontId="15" fillId="0" borderId="22" xfId="0" applyNumberFormat="1" applyFont="1" applyBorder="1" applyAlignment="1">
      <alignment horizontal="right"/>
    </xf>
    <xf numFmtId="4" fontId="11" fillId="0" borderId="11" xfId="0" applyNumberFormat="1" applyFont="1" applyBorder="1"/>
    <xf numFmtId="3" fontId="11" fillId="0" borderId="11" xfId="0" applyNumberFormat="1" applyFont="1" applyBorder="1"/>
    <xf numFmtId="4" fontId="13" fillId="3" borderId="10" xfId="0" applyNumberFormat="1" applyFont="1" applyFill="1" applyBorder="1" applyAlignment="1">
      <alignment horizontal="right"/>
    </xf>
    <xf numFmtId="4" fontId="12" fillId="0" borderId="14" xfId="0" applyNumberFormat="1" applyFont="1" applyFill="1" applyBorder="1"/>
    <xf numFmtId="4" fontId="12" fillId="0" borderId="0" xfId="0" applyNumberFormat="1" applyFont="1" applyFill="1" applyBorder="1"/>
    <xf numFmtId="4" fontId="14" fillId="0" borderId="0" xfId="0" applyNumberFormat="1" applyFont="1" applyFill="1" applyBorder="1"/>
    <xf numFmtId="4" fontId="12" fillId="0" borderId="15" xfId="0" applyNumberFormat="1" applyFont="1" applyFill="1" applyBorder="1" applyAlignment="1">
      <alignment horizontal="right"/>
    </xf>
    <xf numFmtId="4" fontId="12" fillId="0" borderId="14" xfId="0" applyNumberFormat="1" applyFont="1" applyBorder="1"/>
    <xf numFmtId="4" fontId="4" fillId="3" borderId="7" xfId="0" applyNumberFormat="1" applyFont="1" applyFill="1" applyBorder="1"/>
    <xf numFmtId="4" fontId="15" fillId="3" borderId="7" xfId="0" applyNumberFormat="1" applyFont="1" applyFill="1" applyBorder="1"/>
    <xf numFmtId="4" fontId="11" fillId="3" borderId="6" xfId="0" applyNumberFormat="1" applyFont="1" applyFill="1" applyBorder="1"/>
    <xf numFmtId="4" fontId="15" fillId="0" borderId="6" xfId="0" applyNumberFormat="1" applyFont="1" applyFill="1" applyBorder="1"/>
    <xf numFmtId="4" fontId="13" fillId="0" borderId="6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1" fillId="0" borderId="14" xfId="0" applyNumberFormat="1" applyFont="1" applyBorder="1"/>
    <xf numFmtId="4" fontId="4" fillId="0" borderId="0" xfId="0" applyNumberFormat="1" applyFont="1" applyBorder="1"/>
    <xf numFmtId="4" fontId="11" fillId="0" borderId="15" xfId="0" applyNumberFormat="1" applyFont="1" applyBorder="1"/>
    <xf numFmtId="4" fontId="15" fillId="0" borderId="0" xfId="0" applyNumberFormat="1" applyFont="1" applyBorder="1"/>
    <xf numFmtId="4" fontId="11" fillId="0" borderId="10" xfId="0" applyNumberFormat="1" applyFont="1" applyBorder="1"/>
    <xf numFmtId="4" fontId="6" fillId="0" borderId="11" xfId="0" applyNumberFormat="1" applyFont="1" applyBorder="1"/>
    <xf numFmtId="4" fontId="12" fillId="0" borderId="10" xfId="0" applyNumberFormat="1" applyFont="1" applyBorder="1"/>
    <xf numFmtId="3" fontId="12" fillId="0" borderId="11" xfId="0" applyNumberFormat="1" applyFont="1" applyBorder="1"/>
    <xf numFmtId="4" fontId="6" fillId="0" borderId="0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center"/>
    </xf>
    <xf numFmtId="4" fontId="6" fillId="0" borderId="0" xfId="0" applyNumberFormat="1" applyFont="1" applyBorder="1"/>
    <xf numFmtId="3" fontId="6" fillId="0" borderId="0" xfId="0" applyNumberFormat="1" applyFont="1" applyBorder="1"/>
    <xf numFmtId="4" fontId="20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21" fillId="0" borderId="2" xfId="0" applyNumberFormat="1" applyFont="1" applyBorder="1"/>
    <xf numFmtId="4" fontId="19" fillId="0" borderId="2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0" xfId="0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" fillId="0" borderId="0" xfId="0" applyFont="1" applyBorder="1"/>
    <xf numFmtId="2" fontId="0" fillId="0" borderId="26" xfId="0" applyNumberFormat="1" applyBorder="1"/>
    <xf numFmtId="164" fontId="12" fillId="0" borderId="26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ill="1" applyBorder="1"/>
    <xf numFmtId="165" fontId="12" fillId="0" borderId="1" xfId="0" applyNumberFormat="1" applyFont="1" applyFill="1" applyBorder="1"/>
    <xf numFmtId="0" fontId="12" fillId="0" borderId="1" xfId="0" applyFont="1" applyBorder="1"/>
    <xf numFmtId="14" fontId="0" fillId="0" borderId="1" xfId="0" applyNumberFormat="1" applyBorder="1"/>
    <xf numFmtId="164" fontId="0" fillId="0" borderId="0" xfId="0" applyNumberFormat="1" applyBorder="1"/>
    <xf numFmtId="0" fontId="4" fillId="0" borderId="2" xfId="0" applyFont="1" applyFill="1" applyBorder="1" applyAlignment="1">
      <alignment horizontal="center"/>
    </xf>
    <xf numFmtId="164" fontId="0" fillId="0" borderId="26" xfId="0" applyNumberFormat="1" applyBorder="1"/>
    <xf numFmtId="0" fontId="0" fillId="0" borderId="27" xfId="0" applyBorder="1" applyAlignment="1">
      <alignment horizontal="center"/>
    </xf>
    <xf numFmtId="4" fontId="11" fillId="0" borderId="14" xfId="0" applyNumberFormat="1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 applyBorder="1"/>
    <xf numFmtId="4" fontId="11" fillId="0" borderId="14" xfId="0" applyNumberFormat="1" applyFont="1" applyBorder="1" applyAlignment="1"/>
    <xf numFmtId="4" fontId="11" fillId="0" borderId="0" xfId="0" applyNumberFormat="1" applyFont="1" applyBorder="1" applyAlignment="1"/>
    <xf numFmtId="4" fontId="11" fillId="0" borderId="17" xfId="0" applyNumberFormat="1" applyFont="1" applyBorder="1" applyAlignment="1"/>
    <xf numFmtId="4" fontId="11" fillId="0" borderId="20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4" fontId="11" fillId="0" borderId="22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/>
    <xf numFmtId="4" fontId="11" fillId="0" borderId="0" xfId="0" applyNumberFormat="1" applyFont="1" applyFill="1" applyBorder="1" applyAlignment="1"/>
    <xf numFmtId="4" fontId="11" fillId="0" borderId="17" xfId="0" applyNumberFormat="1" applyFont="1" applyFill="1" applyBorder="1" applyAlignment="1"/>
    <xf numFmtId="0" fontId="0" fillId="5" borderId="0" xfId="0" applyFill="1"/>
    <xf numFmtId="14" fontId="0" fillId="0" borderId="1" xfId="0" applyNumberFormat="1" applyFill="1" applyBorder="1" applyAlignment="1">
      <alignment horizontal="center"/>
    </xf>
    <xf numFmtId="0" fontId="0" fillId="6" borderId="0" xfId="0" applyFill="1"/>
    <xf numFmtId="0" fontId="0" fillId="0" borderId="1" xfId="0" applyFont="1" applyFill="1" applyBorder="1"/>
    <xf numFmtId="0" fontId="0" fillId="4" borderId="0" xfId="0" applyFill="1"/>
    <xf numFmtId="0" fontId="14" fillId="4" borderId="0" xfId="0" applyFont="1" applyFill="1"/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4" borderId="0" xfId="0" applyFill="1" applyBorder="1"/>
    <xf numFmtId="0" fontId="0" fillId="0" borderId="1" xfId="0" applyFont="1" applyBorder="1"/>
    <xf numFmtId="4" fontId="13" fillId="0" borderId="0" xfId="0" applyNumberFormat="1" applyFont="1" applyFill="1" applyBorder="1" applyAlignment="1">
      <alignment horizontal="left"/>
    </xf>
    <xf numFmtId="0" fontId="11" fillId="0" borderId="28" xfId="0" applyFont="1" applyFill="1" applyBorder="1"/>
    <xf numFmtId="164" fontId="24" fillId="0" borderId="1" xfId="0" applyNumberFormat="1" applyFont="1" applyFill="1" applyBorder="1"/>
    <xf numFmtId="0" fontId="25" fillId="0" borderId="1" xfId="0" applyFont="1" applyFill="1" applyBorder="1"/>
    <xf numFmtId="164" fontId="25" fillId="0" borderId="1" xfId="0" applyNumberFormat="1" applyFont="1" applyFill="1" applyBorder="1"/>
    <xf numFmtId="4" fontId="15" fillId="0" borderId="18" xfId="0" applyNumberFormat="1" applyFont="1" applyFill="1" applyBorder="1" applyAlignment="1">
      <alignment horizontal="right"/>
    </xf>
    <xf numFmtId="4" fontId="26" fillId="0" borderId="14" xfId="0" applyNumberFormat="1" applyFont="1" applyFill="1" applyBorder="1"/>
    <xf numFmtId="0" fontId="25" fillId="0" borderId="1" xfId="0" applyFont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6" fillId="0" borderId="1" xfId="0" applyNumberFormat="1" applyFont="1" applyBorder="1" applyAlignment="1"/>
    <xf numFmtId="164" fontId="19" fillId="0" borderId="1" xfId="0" applyNumberFormat="1" applyFont="1" applyBorder="1"/>
    <xf numFmtId="164" fontId="19" fillId="0" borderId="1" xfId="0" applyNumberFormat="1" applyFont="1" applyFill="1" applyBorder="1"/>
    <xf numFmtId="164" fontId="17" fillId="0" borderId="1" xfId="0" applyNumberFormat="1" applyFont="1" applyFill="1" applyBorder="1"/>
    <xf numFmtId="165" fontId="16" fillId="0" borderId="1" xfId="0" applyNumberFormat="1" applyFont="1" applyBorder="1" applyAlignment="1"/>
    <xf numFmtId="165" fontId="19" fillId="4" borderId="1" xfId="0" applyNumberFormat="1" applyFont="1" applyFill="1" applyBorder="1"/>
    <xf numFmtId="164" fontId="25" fillId="0" borderId="15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5" fontId="19" fillId="0" borderId="26" xfId="0" applyNumberFormat="1" applyFont="1" applyBorder="1"/>
    <xf numFmtId="14" fontId="0" fillId="0" borderId="29" xfId="0" applyNumberFormat="1" applyBorder="1" applyAlignment="1">
      <alignment horizontal="right"/>
    </xf>
    <xf numFmtId="0" fontId="0" fillId="0" borderId="27" xfId="0" applyBorder="1" applyAlignment="1">
      <alignment horizontal="left"/>
    </xf>
    <xf numFmtId="14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165" fontId="24" fillId="0" borderId="1" xfId="0" applyNumberFormat="1" applyFont="1" applyFill="1" applyBorder="1"/>
    <xf numFmtId="0" fontId="24" fillId="0" borderId="0" xfId="0" applyFont="1"/>
    <xf numFmtId="164" fontId="0" fillId="0" borderId="1" xfId="0" applyNumberFormat="1" applyFont="1" applyFill="1" applyBorder="1"/>
    <xf numFmtId="4" fontId="0" fillId="0" borderId="0" xfId="0" applyNumberFormat="1" applyFont="1" applyBorder="1"/>
    <xf numFmtId="14" fontId="25" fillId="0" borderId="1" xfId="0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right"/>
    </xf>
    <xf numFmtId="164" fontId="25" fillId="0" borderId="26" xfId="0" applyNumberFormat="1" applyFont="1" applyFill="1" applyBorder="1"/>
    <xf numFmtId="0" fontId="25" fillId="0" borderId="0" xfId="0" applyFont="1"/>
    <xf numFmtId="0" fontId="27" fillId="0" borderId="1" xfId="0" applyFont="1" applyBorder="1"/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165" fontId="0" fillId="0" borderId="0" xfId="0" applyNumberFormat="1" applyAlignment="1">
      <alignment horizontal="right"/>
    </xf>
    <xf numFmtId="165" fontId="0" fillId="0" borderId="0" xfId="0" applyNumberFormat="1"/>
    <xf numFmtId="14" fontId="28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4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/>
    <xf numFmtId="165" fontId="4" fillId="9" borderId="1" xfId="0" applyNumberFormat="1" applyFont="1" applyFill="1" applyBorder="1"/>
    <xf numFmtId="4" fontId="11" fillId="0" borderId="0" xfId="0" applyNumberFormat="1" applyFont="1" applyFill="1" applyBorder="1" applyAlignment="1">
      <alignment horizontal="left"/>
    </xf>
    <xf numFmtId="14" fontId="25" fillId="0" borderId="3" xfId="0" applyNumberFormat="1" applyFont="1" applyFill="1" applyBorder="1" applyAlignment="1">
      <alignment horizontal="center"/>
    </xf>
    <xf numFmtId="0" fontId="25" fillId="0" borderId="5" xfId="0" applyFont="1" applyFill="1" applyBorder="1"/>
    <xf numFmtId="14" fontId="24" fillId="0" borderId="3" xfId="0" applyNumberFormat="1" applyFont="1" applyFill="1" applyBorder="1" applyAlignment="1">
      <alignment horizontal="center"/>
    </xf>
    <xf numFmtId="165" fontId="12" fillId="0" borderId="0" xfId="0" applyNumberFormat="1" applyFont="1"/>
    <xf numFmtId="164" fontId="25" fillId="4" borderId="1" xfId="0" applyNumberFormat="1" applyFont="1" applyFill="1" applyBorder="1"/>
    <xf numFmtId="164" fontId="0" fillId="4" borderId="1" xfId="0" applyNumberFormat="1" applyFill="1" applyBorder="1"/>
    <xf numFmtId="4" fontId="13" fillId="0" borderId="14" xfId="0" applyNumberFormat="1" applyFont="1" applyBorder="1"/>
    <xf numFmtId="164" fontId="12" fillId="4" borderId="1" xfId="0" applyNumberFormat="1" applyFont="1" applyFill="1" applyBorder="1"/>
    <xf numFmtId="164" fontId="12" fillId="4" borderId="26" xfId="0" applyNumberFormat="1" applyFont="1" applyFill="1" applyBorder="1"/>
    <xf numFmtId="164" fontId="24" fillId="4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14" fontId="16" fillId="0" borderId="5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16" fillId="0" borderId="3" xfId="0" applyNumberFormat="1" applyFont="1" applyFill="1" applyBorder="1" applyAlignment="1">
      <alignment horizontal="right"/>
    </xf>
    <xf numFmtId="14" fontId="16" fillId="0" borderId="4" xfId="0" applyNumberFormat="1" applyFont="1" applyFill="1" applyBorder="1" applyAlignment="1">
      <alignment horizontal="right"/>
    </xf>
    <xf numFmtId="14" fontId="16" fillId="0" borderId="5" xfId="0" applyNumberFormat="1" applyFont="1" applyFill="1" applyBorder="1" applyAlignment="1">
      <alignment horizontal="right"/>
    </xf>
    <xf numFmtId="14" fontId="12" fillId="0" borderId="3" xfId="0" applyNumberFormat="1" applyFont="1" applyFill="1" applyBorder="1" applyAlignment="1">
      <alignment horizontal="center"/>
    </xf>
    <xf numFmtId="14" fontId="12" fillId="0" borderId="5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left"/>
    </xf>
    <xf numFmtId="4" fontId="11" fillId="0" borderId="14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/>
    <xf numFmtId="4" fontId="4" fillId="2" borderId="10" xfId="0" applyNumberFormat="1" applyFont="1" applyFill="1" applyBorder="1"/>
    <xf numFmtId="4" fontId="4" fillId="2" borderId="11" xfId="0" applyNumberFormat="1" applyFont="1" applyFill="1" applyBorder="1"/>
    <xf numFmtId="0" fontId="0" fillId="0" borderId="0" xfId="0" applyFill="1" applyBorder="1"/>
    <xf numFmtId="0" fontId="29" fillId="7" borderId="3" xfId="0" applyFont="1" applyFill="1" applyBorder="1" applyAlignment="1">
      <alignment horizontal="center"/>
    </xf>
    <xf numFmtId="0" fontId="29" fillId="7" borderId="4" xfId="0" applyFont="1" applyFill="1" applyBorder="1" applyAlignment="1">
      <alignment horizontal="center"/>
    </xf>
    <xf numFmtId="0" fontId="29" fillId="7" borderId="5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0" fillId="8" borderId="4" xfId="0" applyFont="1" applyFill="1" applyBorder="1" applyAlignment="1">
      <alignment horizontal="center"/>
    </xf>
    <xf numFmtId="0" fontId="30" fillId="8" borderId="5" xfId="0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0" fontId="31" fillId="9" borderId="4" xfId="0" applyFont="1" applyFill="1" applyBorder="1" applyAlignment="1">
      <alignment horizontal="center"/>
    </xf>
    <xf numFmtId="0" fontId="31" fillId="9" borderId="5" xfId="0" applyFont="1" applyFill="1" applyBorder="1" applyAlignment="1">
      <alignment horizontal="center"/>
    </xf>
    <xf numFmtId="14" fontId="30" fillId="8" borderId="3" xfId="0" applyNumberFormat="1" applyFont="1" applyFill="1" applyBorder="1" applyAlignment="1">
      <alignment horizontal="center"/>
    </xf>
    <xf numFmtId="14" fontId="30" fillId="8" borderId="4" xfId="0" applyNumberFormat="1" applyFont="1" applyFill="1" applyBorder="1" applyAlignment="1">
      <alignment horizontal="center"/>
    </xf>
    <xf numFmtId="14" fontId="30" fillId="8" borderId="5" xfId="0" applyNumberFormat="1" applyFont="1" applyFill="1" applyBorder="1" applyAlignment="1">
      <alignment horizontal="center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view="pageBreakPreview" topLeftCell="A11" zoomScale="120" zoomScaleSheetLayoutView="120" workbookViewId="0">
      <selection activeCell="H24" sqref="H24"/>
    </sheetView>
  </sheetViews>
  <sheetFormatPr baseColWidth="10" defaultColWidth="11.5" defaultRowHeight="13"/>
  <cols>
    <col min="1" max="1" width="12.6640625" style="151" customWidth="1"/>
    <col min="2" max="2" width="45" style="116" customWidth="1"/>
    <col min="3" max="4" width="10.6640625" style="116" bestFit="1" customWidth="1"/>
    <col min="5" max="5" width="13" style="116" customWidth="1"/>
    <col min="6" max="6" width="3.33203125" style="116" customWidth="1"/>
    <col min="7" max="16384" width="11.5" style="116"/>
  </cols>
  <sheetData>
    <row r="2" spans="1:7" ht="7.5" customHeight="1"/>
    <row r="3" spans="1:7" ht="31.5" customHeight="1">
      <c r="A3" s="210" t="s">
        <v>0</v>
      </c>
      <c r="B3" s="211"/>
      <c r="C3" s="211"/>
      <c r="D3" s="211"/>
      <c r="E3" s="211"/>
    </row>
    <row r="4" spans="1:7" ht="14" thickBot="1"/>
    <row r="5" spans="1:7" ht="16.5" customHeight="1" thickBot="1">
      <c r="A5" s="128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12" t="s">
        <v>7</v>
      </c>
      <c r="B6" s="213"/>
      <c r="C6" s="213"/>
      <c r="D6" s="214"/>
      <c r="E6" s="120"/>
      <c r="G6" s="119"/>
    </row>
    <row r="7" spans="1:7" s="152" customFormat="1" ht="16.5" customHeight="1">
      <c r="A7" s="14">
        <v>43153</v>
      </c>
      <c r="B7" s="18" t="s">
        <v>88</v>
      </c>
      <c r="C7" s="121">
        <v>180</v>
      </c>
      <c r="D7" s="21"/>
      <c r="E7" s="9">
        <f>SUM(E6+D7-C7)</f>
        <v>-180</v>
      </c>
      <c r="F7" s="153"/>
      <c r="G7" s="12"/>
    </row>
    <row r="8" spans="1:7" s="23" customFormat="1" ht="16.5" customHeight="1">
      <c r="A8" s="144">
        <v>43172</v>
      </c>
      <c r="B8" s="15" t="s">
        <v>96</v>
      </c>
      <c r="C8" s="21"/>
      <c r="D8" s="159">
        <v>15</v>
      </c>
      <c r="E8" s="9">
        <f>SUM(E7+D8-C8)</f>
        <v>-165</v>
      </c>
      <c r="F8" s="153"/>
    </row>
    <row r="9" spans="1:7" s="152" customFormat="1" ht="16.5" customHeight="1">
      <c r="A9" s="14">
        <v>43174</v>
      </c>
      <c r="B9" s="18" t="s">
        <v>95</v>
      </c>
      <c r="C9" s="121"/>
      <c r="D9" s="21">
        <v>120</v>
      </c>
      <c r="E9" s="9">
        <f t="shared" ref="E9:E41" si="0">SUM(E8+D9-C9)</f>
        <v>-45</v>
      </c>
      <c r="F9" s="153"/>
      <c r="G9" s="153"/>
    </row>
    <row r="10" spans="1:7" s="23" customFormat="1" ht="16.5" customHeight="1">
      <c r="A10" s="144">
        <v>43178</v>
      </c>
      <c r="B10" s="15" t="s">
        <v>94</v>
      </c>
      <c r="C10" s="21"/>
      <c r="D10" s="21">
        <v>60</v>
      </c>
      <c r="E10" s="9">
        <f t="shared" si="0"/>
        <v>15</v>
      </c>
      <c r="F10" s="153"/>
      <c r="G10" s="153"/>
    </row>
    <row r="11" spans="1:7" s="23" customFormat="1" ht="16.5" customHeight="1">
      <c r="A11" s="183">
        <v>43212</v>
      </c>
      <c r="B11" s="186" t="s">
        <v>103</v>
      </c>
      <c r="C11" s="159"/>
      <c r="D11" s="159">
        <v>24</v>
      </c>
      <c r="E11" s="9">
        <f t="shared" si="0"/>
        <v>39</v>
      </c>
      <c r="F11" s="153"/>
    </row>
    <row r="12" spans="1:7" s="23" customFormat="1" ht="16.5" customHeight="1">
      <c r="A12" s="14">
        <v>43212</v>
      </c>
      <c r="B12" s="15" t="s">
        <v>104</v>
      </c>
      <c r="C12" s="121"/>
      <c r="D12" s="21">
        <v>72</v>
      </c>
      <c r="E12" s="9">
        <f t="shared" si="0"/>
        <v>111</v>
      </c>
      <c r="F12" s="153"/>
    </row>
    <row r="13" spans="1:7" s="23" customFormat="1" ht="16.5" customHeight="1">
      <c r="A13" s="183">
        <v>43260</v>
      </c>
      <c r="B13" s="158" t="s">
        <v>111</v>
      </c>
      <c r="C13" s="185"/>
      <c r="D13" s="159">
        <v>36</v>
      </c>
      <c r="E13" s="9">
        <f t="shared" si="0"/>
        <v>147</v>
      </c>
      <c r="F13" s="153"/>
    </row>
    <row r="14" spans="1:7" s="23" customFormat="1" ht="16.5" customHeight="1">
      <c r="A14" s="183">
        <v>43260</v>
      </c>
      <c r="B14" s="158" t="s">
        <v>110</v>
      </c>
      <c r="C14" s="185"/>
      <c r="D14" s="159">
        <v>24</v>
      </c>
      <c r="E14" s="9">
        <f t="shared" si="0"/>
        <v>171</v>
      </c>
      <c r="F14" s="153"/>
      <c r="G14" s="153"/>
    </row>
    <row r="15" spans="1:7" s="23" customFormat="1" ht="16.5" customHeight="1">
      <c r="A15" s="183">
        <v>43268</v>
      </c>
      <c r="B15" s="158" t="s">
        <v>103</v>
      </c>
      <c r="C15" s="159"/>
      <c r="D15" s="159">
        <v>24</v>
      </c>
      <c r="E15" s="9">
        <f t="shared" si="0"/>
        <v>195</v>
      </c>
      <c r="F15" s="153"/>
    </row>
    <row r="16" spans="1:7" s="23" customFormat="1" ht="16.5" customHeight="1">
      <c r="A16" s="183">
        <v>43268</v>
      </c>
      <c r="B16" s="158" t="s">
        <v>112</v>
      </c>
      <c r="C16" s="159"/>
      <c r="D16" s="159">
        <v>60</v>
      </c>
      <c r="E16" s="9">
        <f t="shared" si="0"/>
        <v>255</v>
      </c>
      <c r="F16" s="153"/>
    </row>
    <row r="17" spans="1:9" s="23" customFormat="1" ht="16.5" customHeight="1">
      <c r="A17" s="183">
        <v>43276</v>
      </c>
      <c r="B17" s="158" t="s">
        <v>117</v>
      </c>
      <c r="C17" s="159"/>
      <c r="D17" s="159">
        <v>24</v>
      </c>
      <c r="E17" s="9">
        <f t="shared" si="0"/>
        <v>279</v>
      </c>
      <c r="I17" s="12"/>
    </row>
    <row r="18" spans="1:9" s="23" customFormat="1" ht="16.5" customHeight="1">
      <c r="A18" s="183">
        <v>43281</v>
      </c>
      <c r="B18" s="158" t="s">
        <v>119</v>
      </c>
      <c r="C18" s="159"/>
      <c r="D18" s="159">
        <v>24</v>
      </c>
      <c r="E18" s="9">
        <f t="shared" si="0"/>
        <v>303</v>
      </c>
      <c r="I18" s="12"/>
    </row>
    <row r="19" spans="1:9" s="23" customFormat="1" ht="16.5" customHeight="1">
      <c r="A19" s="183">
        <v>43295</v>
      </c>
      <c r="B19" s="158" t="s">
        <v>111</v>
      </c>
      <c r="C19" s="159"/>
      <c r="D19" s="159">
        <v>108</v>
      </c>
      <c r="E19" s="9">
        <f t="shared" si="0"/>
        <v>411</v>
      </c>
    </row>
    <row r="20" spans="1:9" s="23" customFormat="1" ht="16.5" customHeight="1">
      <c r="A20" s="183">
        <v>43303</v>
      </c>
      <c r="B20" s="158" t="s">
        <v>112</v>
      </c>
      <c r="C20" s="159"/>
      <c r="D20" s="159">
        <v>12</v>
      </c>
      <c r="E20" s="9">
        <f t="shared" si="0"/>
        <v>423</v>
      </c>
    </row>
    <row r="21" spans="1:9" s="23" customFormat="1" ht="16.5" customHeight="1">
      <c r="A21" s="183">
        <v>43309</v>
      </c>
      <c r="B21" s="158" t="s">
        <v>122</v>
      </c>
      <c r="C21" s="159"/>
      <c r="D21" s="159">
        <v>48</v>
      </c>
      <c r="E21" s="9">
        <f t="shared" si="0"/>
        <v>471</v>
      </c>
    </row>
    <row r="22" spans="1:9" s="23" customFormat="1" ht="16.5" customHeight="1">
      <c r="A22" s="183">
        <v>43337</v>
      </c>
      <c r="B22" s="158" t="s">
        <v>127</v>
      </c>
      <c r="C22" s="159"/>
      <c r="D22" s="159">
        <v>36</v>
      </c>
      <c r="E22" s="9">
        <f t="shared" si="0"/>
        <v>507</v>
      </c>
    </row>
    <row r="23" spans="1:9" s="23" customFormat="1" ht="16.5" customHeight="1">
      <c r="A23" s="183">
        <v>43343</v>
      </c>
      <c r="B23" s="158" t="s">
        <v>128</v>
      </c>
      <c r="C23" s="159"/>
      <c r="D23" s="159">
        <v>84</v>
      </c>
      <c r="E23" s="9">
        <f t="shared" si="0"/>
        <v>591</v>
      </c>
    </row>
    <row r="24" spans="1:9" s="23" customFormat="1" ht="16.5" customHeight="1">
      <c r="A24" s="14" t="s">
        <v>132</v>
      </c>
      <c r="B24" s="158" t="s">
        <v>130</v>
      </c>
      <c r="C24" s="159"/>
      <c r="D24" s="159">
        <v>84</v>
      </c>
      <c r="E24" s="9">
        <f t="shared" si="0"/>
        <v>675</v>
      </c>
    </row>
    <row r="25" spans="1:9" s="23" customFormat="1" ht="16.5" customHeight="1">
      <c r="A25" s="183">
        <v>43358</v>
      </c>
      <c r="B25" s="158" t="s">
        <v>119</v>
      </c>
      <c r="C25" s="159"/>
      <c r="D25" s="159">
        <v>72</v>
      </c>
      <c r="E25" s="9">
        <f t="shared" si="0"/>
        <v>747</v>
      </c>
    </row>
    <row r="26" spans="1:9" s="23" customFormat="1" ht="16.5" customHeight="1">
      <c r="A26" s="183">
        <v>43359</v>
      </c>
      <c r="B26" s="158" t="s">
        <v>135</v>
      </c>
      <c r="C26" s="159"/>
      <c r="D26" s="159">
        <v>12</v>
      </c>
      <c r="E26" s="9">
        <f t="shared" si="0"/>
        <v>759</v>
      </c>
    </row>
    <row r="27" spans="1:9" s="23" customFormat="1" ht="16.5" customHeight="1">
      <c r="A27" s="183">
        <v>43360</v>
      </c>
      <c r="B27" s="162" t="s">
        <v>136</v>
      </c>
      <c r="C27" s="159"/>
      <c r="D27" s="159">
        <v>96</v>
      </c>
      <c r="E27" s="9">
        <f t="shared" si="0"/>
        <v>855</v>
      </c>
    </row>
    <row r="28" spans="1:9" s="23" customFormat="1" ht="16.5" customHeight="1">
      <c r="A28" s="183">
        <v>43361</v>
      </c>
      <c r="B28" s="158" t="s">
        <v>140</v>
      </c>
      <c r="C28" s="159"/>
      <c r="D28" s="159">
        <v>12</v>
      </c>
      <c r="E28" s="9">
        <f t="shared" si="0"/>
        <v>867</v>
      </c>
    </row>
    <row r="29" spans="1:9" s="23" customFormat="1" ht="16.5" customHeight="1">
      <c r="A29" s="183">
        <v>43366</v>
      </c>
      <c r="B29" s="162" t="s">
        <v>142</v>
      </c>
      <c r="C29" s="159"/>
      <c r="D29" s="159">
        <v>36</v>
      </c>
      <c r="E29" s="9">
        <f t="shared" si="0"/>
        <v>903</v>
      </c>
    </row>
    <row r="30" spans="1:9" s="23" customFormat="1" ht="16.5" customHeight="1">
      <c r="A30" s="183">
        <v>43374</v>
      </c>
      <c r="B30" s="158" t="s">
        <v>135</v>
      </c>
      <c r="C30" s="159"/>
      <c r="D30" s="159">
        <v>12</v>
      </c>
      <c r="E30" s="9">
        <f t="shared" si="0"/>
        <v>915</v>
      </c>
    </row>
    <row r="31" spans="1:9" s="23" customFormat="1" ht="16.5" customHeight="1">
      <c r="A31" s="183">
        <v>43381</v>
      </c>
      <c r="B31" s="162" t="s">
        <v>146</v>
      </c>
      <c r="C31" s="159"/>
      <c r="D31" s="159">
        <v>84</v>
      </c>
      <c r="E31" s="9">
        <f t="shared" si="0"/>
        <v>999</v>
      </c>
    </row>
    <row r="32" spans="1:9" s="23" customFormat="1" ht="16.5" customHeight="1">
      <c r="A32" s="183">
        <v>43389</v>
      </c>
      <c r="B32" s="158" t="s">
        <v>151</v>
      </c>
      <c r="C32" s="159"/>
      <c r="D32" s="159">
        <v>24</v>
      </c>
      <c r="E32" s="9">
        <f t="shared" si="0"/>
        <v>1023</v>
      </c>
    </row>
    <row r="33" spans="1:7" s="23" customFormat="1" ht="16.5" customHeight="1">
      <c r="A33" s="183">
        <v>43393</v>
      </c>
      <c r="B33" s="158" t="s">
        <v>155</v>
      </c>
      <c r="C33" s="159"/>
      <c r="D33" s="159">
        <v>48</v>
      </c>
      <c r="E33" s="9">
        <f t="shared" si="0"/>
        <v>1071</v>
      </c>
    </row>
    <row r="34" spans="1:7" s="23" customFormat="1" ht="16.5" customHeight="1">
      <c r="A34" s="183">
        <v>43394</v>
      </c>
      <c r="B34" s="158" t="s">
        <v>154</v>
      </c>
      <c r="C34" s="159"/>
      <c r="D34" s="159">
        <v>24</v>
      </c>
      <c r="E34" s="9">
        <f t="shared" si="0"/>
        <v>1095</v>
      </c>
    </row>
    <row r="35" spans="1:7" s="23" customFormat="1" ht="16.5" customHeight="1">
      <c r="A35" s="183">
        <v>43394</v>
      </c>
      <c r="B35" s="158" t="s">
        <v>156</v>
      </c>
      <c r="C35" s="159"/>
      <c r="D35" s="159">
        <v>48</v>
      </c>
      <c r="E35" s="9">
        <f t="shared" si="0"/>
        <v>1143</v>
      </c>
    </row>
    <row r="36" spans="1:7" s="163" customFormat="1" ht="16.5" customHeight="1">
      <c r="A36" s="183">
        <v>43407</v>
      </c>
      <c r="B36" s="158" t="s">
        <v>160</v>
      </c>
      <c r="C36" s="159"/>
      <c r="D36" s="159">
        <v>36</v>
      </c>
      <c r="E36" s="9">
        <f t="shared" si="0"/>
        <v>1179</v>
      </c>
    </row>
    <row r="37" spans="1:7" s="23" customFormat="1" ht="16.5" customHeight="1">
      <c r="A37" s="183">
        <v>43407</v>
      </c>
      <c r="B37" s="158" t="s">
        <v>159</v>
      </c>
      <c r="C37" s="159"/>
      <c r="D37" s="159">
        <v>24</v>
      </c>
      <c r="E37" s="9">
        <f t="shared" si="0"/>
        <v>1203</v>
      </c>
    </row>
    <row r="38" spans="1:7" s="23" customFormat="1" ht="16.5" customHeight="1">
      <c r="A38" s="144"/>
      <c r="B38" s="158"/>
      <c r="C38" s="157"/>
      <c r="D38" s="159"/>
      <c r="E38" s="9">
        <f t="shared" si="0"/>
        <v>1203</v>
      </c>
    </row>
    <row r="39" spans="1:7" s="23" customFormat="1" ht="16.5" customHeight="1">
      <c r="A39" s="144"/>
      <c r="B39" s="158"/>
      <c r="C39" s="159"/>
      <c r="D39" s="159"/>
      <c r="E39" s="9">
        <f t="shared" si="0"/>
        <v>1203</v>
      </c>
    </row>
    <row r="40" spans="1:7" s="23" customFormat="1" ht="16.5" customHeight="1">
      <c r="A40" s="144"/>
      <c r="B40" s="158"/>
      <c r="C40" s="159"/>
      <c r="D40" s="159"/>
      <c r="E40" s="9">
        <f t="shared" si="0"/>
        <v>1203</v>
      </c>
    </row>
    <row r="41" spans="1:7" s="23" customFormat="1" ht="16.5" customHeight="1">
      <c r="A41" s="144"/>
      <c r="B41" s="158"/>
      <c r="C41" s="159"/>
      <c r="D41" s="159"/>
      <c r="E41" s="9">
        <f t="shared" si="0"/>
        <v>1203</v>
      </c>
      <c r="G41" s="164"/>
    </row>
    <row r="42" spans="1:7" ht="16.5" customHeight="1">
      <c r="A42" s="215" t="s">
        <v>13</v>
      </c>
      <c r="B42" s="216"/>
      <c r="C42" s="166">
        <f>SUM(C7:C41)</f>
        <v>180</v>
      </c>
      <c r="D42" s="166">
        <f>SUM(D7:D41)</f>
        <v>1383</v>
      </c>
      <c r="E42" s="168">
        <f>SUM(D42-C42)</f>
        <v>1203</v>
      </c>
    </row>
    <row r="45" spans="1:7">
      <c r="C45" s="127"/>
      <c r="D45" s="127"/>
      <c r="E45" s="127"/>
    </row>
  </sheetData>
  <sortState ref="A31:D33">
    <sortCondition ref="A31"/>
  </sortState>
  <mergeCells count="3">
    <mergeCell ref="A3:E3"/>
    <mergeCell ref="A6:D6"/>
    <mergeCell ref="A42:B42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0"/>
  <sheetViews>
    <sheetView view="pageBreakPreview" topLeftCell="A4" zoomScale="130" zoomScaleSheetLayoutView="130" workbookViewId="0">
      <selection activeCell="B25" sqref="B25"/>
    </sheetView>
  </sheetViews>
  <sheetFormatPr baseColWidth="10" defaultColWidth="11.5" defaultRowHeight="13"/>
  <cols>
    <col min="1" max="1" width="12.6640625" style="149" customWidth="1"/>
    <col min="2" max="2" width="47" style="116" customWidth="1"/>
    <col min="3" max="3" width="9.6640625" style="116" bestFit="1" customWidth="1"/>
    <col min="4" max="5" width="13" style="116" customWidth="1"/>
    <col min="6" max="16384" width="11.5" style="116"/>
  </cols>
  <sheetData>
    <row r="2" spans="1:7" ht="7.5" customHeight="1"/>
    <row r="3" spans="1:7" ht="31.5" customHeight="1">
      <c r="A3" s="210" t="s">
        <v>47</v>
      </c>
      <c r="B3" s="211"/>
      <c r="C3" s="211"/>
      <c r="D3" s="211"/>
      <c r="E3" s="211"/>
    </row>
    <row r="4" spans="1:7" ht="14" thickBot="1"/>
    <row r="5" spans="1:7" ht="16.5" customHeight="1" thickBot="1">
      <c r="A5" s="117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12" t="s">
        <v>7</v>
      </c>
      <c r="B6" s="213"/>
      <c r="C6" s="213"/>
      <c r="D6" s="214"/>
      <c r="E6" s="120">
        <v>0</v>
      </c>
      <c r="G6" s="119"/>
    </row>
    <row r="7" spans="1:7" ht="16.5" customHeight="1">
      <c r="A7" s="144">
        <v>43114</v>
      </c>
      <c r="B7" s="15" t="s">
        <v>93</v>
      </c>
      <c r="C7" s="21">
        <v>247.38</v>
      </c>
      <c r="D7" s="9"/>
      <c r="E7" s="8">
        <f>SUM(E6+D7-C7)</f>
        <v>-247.38</v>
      </c>
    </row>
    <row r="8" spans="1:7" ht="16.5" customHeight="1">
      <c r="A8" s="150">
        <v>43125</v>
      </c>
      <c r="B8" s="146" t="s">
        <v>77</v>
      </c>
      <c r="C8" s="21">
        <v>40</v>
      </c>
      <c r="D8" s="9"/>
      <c r="E8" s="8">
        <f t="shared" ref="E8:E26" si="0">SUM(E7+D8-C8)</f>
        <v>-287.38</v>
      </c>
    </row>
    <row r="9" spans="1:7" ht="16.5" customHeight="1">
      <c r="A9" s="144">
        <v>43150</v>
      </c>
      <c r="B9" s="146" t="s">
        <v>79</v>
      </c>
      <c r="C9" s="21"/>
      <c r="D9" s="9">
        <v>317.38</v>
      </c>
      <c r="E9" s="8">
        <f t="shared" si="0"/>
        <v>30</v>
      </c>
    </row>
    <row r="10" spans="1:7" ht="16.5" customHeight="1">
      <c r="A10" s="14">
        <v>43176</v>
      </c>
      <c r="B10" s="15" t="s">
        <v>86</v>
      </c>
      <c r="C10" s="21">
        <v>96</v>
      </c>
      <c r="D10" s="9"/>
      <c r="E10" s="8">
        <f t="shared" si="0"/>
        <v>-66</v>
      </c>
    </row>
    <row r="11" spans="1:7" ht="16.5" customHeight="1">
      <c r="A11" s="144">
        <v>43182</v>
      </c>
      <c r="B11" s="15" t="s">
        <v>90</v>
      </c>
      <c r="C11" s="21">
        <v>356.4</v>
      </c>
      <c r="D11" s="9"/>
      <c r="E11" s="8">
        <f t="shared" si="0"/>
        <v>-422.4</v>
      </c>
    </row>
    <row r="12" spans="1:7" ht="16.5" customHeight="1">
      <c r="A12" s="14">
        <v>43184</v>
      </c>
      <c r="B12" s="15" t="s">
        <v>91</v>
      </c>
      <c r="C12" s="21">
        <v>22.5</v>
      </c>
      <c r="D12" s="9"/>
      <c r="E12" s="8">
        <f t="shared" si="0"/>
        <v>-444.9</v>
      </c>
    </row>
    <row r="13" spans="1:7" ht="16.5" customHeight="1">
      <c r="A13" s="14">
        <v>43184</v>
      </c>
      <c r="B13" s="15" t="s">
        <v>92</v>
      </c>
      <c r="C13" s="21">
        <v>27</v>
      </c>
      <c r="D13" s="9"/>
      <c r="E13" s="8">
        <f t="shared" si="0"/>
        <v>-471.9</v>
      </c>
    </row>
    <row r="14" spans="1:7" ht="16.5" customHeight="1">
      <c r="A14" s="144">
        <v>43192</v>
      </c>
      <c r="B14" s="5" t="s">
        <v>98</v>
      </c>
      <c r="C14" s="9">
        <v>51</v>
      </c>
      <c r="D14" s="9"/>
      <c r="E14" s="8">
        <f t="shared" si="0"/>
        <v>-522.9</v>
      </c>
    </row>
    <row r="15" spans="1:7" ht="16.5" customHeight="1">
      <c r="A15" s="144">
        <v>43192</v>
      </c>
      <c r="B15" s="15" t="s">
        <v>188</v>
      </c>
      <c r="C15" s="9">
        <v>48</v>
      </c>
      <c r="D15" s="9"/>
      <c r="E15" s="8">
        <f t="shared" si="0"/>
        <v>-570.9</v>
      </c>
    </row>
    <row r="16" spans="1:7" ht="16.5" customHeight="1">
      <c r="A16" s="14">
        <v>43221</v>
      </c>
      <c r="B16" s="15" t="s">
        <v>102</v>
      </c>
      <c r="C16" s="9">
        <v>154.08000000000001</v>
      </c>
      <c r="D16" s="9"/>
      <c r="E16" s="8">
        <f t="shared" si="0"/>
        <v>-724.98</v>
      </c>
    </row>
    <row r="17" spans="1:7" ht="16.5" customHeight="1">
      <c r="A17" s="14">
        <v>43222</v>
      </c>
      <c r="B17" s="15" t="s">
        <v>101</v>
      </c>
      <c r="C17" s="9"/>
      <c r="D17" s="159">
        <v>462.38</v>
      </c>
      <c r="E17" s="8">
        <f t="shared" si="0"/>
        <v>-262.60000000000002</v>
      </c>
    </row>
    <row r="18" spans="1:7" ht="16.5" customHeight="1">
      <c r="A18" s="144">
        <v>43278</v>
      </c>
      <c r="B18" s="15" t="s">
        <v>116</v>
      </c>
      <c r="C18" s="9"/>
      <c r="D18" s="9">
        <v>154.08000000000001</v>
      </c>
      <c r="E18" s="8">
        <f t="shared" si="0"/>
        <v>-108.52000000000001</v>
      </c>
    </row>
    <row r="19" spans="1:7" ht="16.5" customHeight="1">
      <c r="A19" s="150">
        <v>43322</v>
      </c>
      <c r="B19" s="5" t="s">
        <v>125</v>
      </c>
      <c r="C19" s="159">
        <v>154.08000000000001</v>
      </c>
      <c r="D19" s="9"/>
      <c r="E19" s="8">
        <f t="shared" si="0"/>
        <v>-262.60000000000002</v>
      </c>
      <c r="G19" s="127"/>
    </row>
    <row r="20" spans="1:7" ht="16.5" customHeight="1">
      <c r="A20" s="150">
        <v>43402</v>
      </c>
      <c r="B20" s="187" t="s">
        <v>152</v>
      </c>
      <c r="C20" s="159"/>
      <c r="D20" s="9">
        <v>154.08000000000001</v>
      </c>
      <c r="E20" s="8">
        <f t="shared" si="0"/>
        <v>-108.52000000000001</v>
      </c>
    </row>
    <row r="21" spans="1:7" ht="16.5" customHeight="1">
      <c r="A21" s="150">
        <v>43408</v>
      </c>
      <c r="B21" s="5" t="s">
        <v>161</v>
      </c>
      <c r="C21" s="159">
        <v>1000</v>
      </c>
      <c r="D21" s="9"/>
      <c r="E21" s="8">
        <f t="shared" si="0"/>
        <v>-1108.52</v>
      </c>
    </row>
    <row r="22" spans="1:7" ht="16.5" customHeight="1">
      <c r="A22" s="150">
        <v>43410</v>
      </c>
      <c r="B22" s="158" t="s">
        <v>162</v>
      </c>
      <c r="C22" s="159">
        <v>44.4</v>
      </c>
      <c r="D22" s="9"/>
      <c r="E22" s="8">
        <f t="shared" si="0"/>
        <v>-1152.92</v>
      </c>
    </row>
    <row r="23" spans="1:7" ht="16.5" customHeight="1">
      <c r="A23" s="14">
        <v>43418</v>
      </c>
      <c r="B23" s="5" t="s">
        <v>182</v>
      </c>
      <c r="C23" s="9">
        <v>302.02</v>
      </c>
      <c r="D23" s="9"/>
      <c r="E23" s="8">
        <f t="shared" si="0"/>
        <v>-1454.94</v>
      </c>
    </row>
    <row r="24" spans="1:7" ht="16.5" customHeight="1">
      <c r="A24" s="183">
        <v>43418</v>
      </c>
      <c r="B24" s="158" t="s">
        <v>183</v>
      </c>
      <c r="C24" s="159">
        <v>21</v>
      </c>
      <c r="D24" s="9"/>
      <c r="E24" s="8">
        <f t="shared" si="0"/>
        <v>-1475.94</v>
      </c>
      <c r="G24" s="127"/>
    </row>
    <row r="25" spans="1:7" ht="16.5" customHeight="1">
      <c r="A25" s="183">
        <v>43450</v>
      </c>
      <c r="B25" s="201" t="s">
        <v>204</v>
      </c>
      <c r="C25" s="159">
        <v>252.92</v>
      </c>
      <c r="D25" s="205"/>
      <c r="E25" s="8">
        <f t="shared" si="0"/>
        <v>-1728.8600000000001</v>
      </c>
      <c r="G25" s="127"/>
    </row>
    <row r="26" spans="1:7" ht="16.5" customHeight="1">
      <c r="A26" s="202"/>
      <c r="B26" s="178"/>
      <c r="C26" s="157"/>
      <c r="D26" s="9"/>
      <c r="E26" s="8">
        <f t="shared" si="0"/>
        <v>-1728.8600000000001</v>
      </c>
      <c r="G26" s="127"/>
    </row>
    <row r="27" spans="1:7" ht="16.5" customHeight="1">
      <c r="A27" s="215" t="s">
        <v>13</v>
      </c>
      <c r="B27" s="216"/>
      <c r="C27" s="166">
        <f>SUM(C7:C26)</f>
        <v>2816.7799999999997</v>
      </c>
      <c r="D27" s="166">
        <f>SUM(D7:D26)</f>
        <v>1087.92</v>
      </c>
      <c r="E27" s="167">
        <f>SUM(D27-C27)</f>
        <v>-1728.8599999999997</v>
      </c>
    </row>
    <row r="29" spans="1:7">
      <c r="C29" s="127"/>
    </row>
    <row r="30" spans="1:7">
      <c r="C30" s="127"/>
      <c r="D30" s="127"/>
      <c r="E30" s="127"/>
    </row>
  </sheetData>
  <mergeCells count="3">
    <mergeCell ref="A3:E3"/>
    <mergeCell ref="A6:D6"/>
    <mergeCell ref="A27:B27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2"/>
  <sheetViews>
    <sheetView view="pageBreakPreview" zoomScale="150" zoomScaleSheetLayoutView="150" workbookViewId="0">
      <selection activeCell="A7" sqref="A7:D8"/>
    </sheetView>
  </sheetViews>
  <sheetFormatPr baseColWidth="10" defaultColWidth="11.5" defaultRowHeight="13"/>
  <cols>
    <col min="1" max="1" width="10.1640625" style="116" customWidth="1"/>
    <col min="2" max="2" width="41.6640625" style="116" customWidth="1"/>
    <col min="3" max="4" width="13" style="116" customWidth="1"/>
    <col min="5" max="5" width="14.1640625" style="116" customWidth="1"/>
    <col min="6" max="16384" width="11.5" style="116"/>
  </cols>
  <sheetData>
    <row r="2" spans="1:7" ht="7.5" customHeight="1"/>
    <row r="3" spans="1:7" ht="31.5" customHeight="1">
      <c r="A3" s="210" t="s">
        <v>6</v>
      </c>
      <c r="B3" s="211"/>
      <c r="C3" s="211"/>
      <c r="D3" s="211"/>
      <c r="E3" s="211"/>
    </row>
    <row r="4" spans="1:7" ht="14" thickBot="1"/>
    <row r="5" spans="1:7" ht="16.5" customHeight="1" thickBot="1">
      <c r="A5" s="117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12" t="s">
        <v>8</v>
      </c>
      <c r="B6" s="213"/>
      <c r="C6" s="213"/>
      <c r="D6" s="214"/>
      <c r="E6" s="120">
        <v>0</v>
      </c>
      <c r="G6" s="119"/>
    </row>
    <row r="7" spans="1:7" ht="16.5" customHeight="1">
      <c r="A7" s="126"/>
      <c r="B7" s="5"/>
      <c r="C7" s="9"/>
      <c r="D7" s="8"/>
      <c r="E7" s="8">
        <f>SUM(+D7-C7)</f>
        <v>0</v>
      </c>
    </row>
    <row r="8" spans="1:7" ht="16.5" customHeight="1">
      <c r="A8" s="122"/>
      <c r="B8" s="146"/>
      <c r="C8" s="21"/>
      <c r="D8" s="8"/>
      <c r="E8" s="8">
        <f>SUM(E7+D8-C8)</f>
        <v>0</v>
      </c>
    </row>
    <row r="9" spans="1:7" ht="16.5" customHeight="1">
      <c r="A9" s="126"/>
      <c r="B9" s="15"/>
      <c r="C9" s="9"/>
      <c r="D9" s="8"/>
      <c r="E9" s="8">
        <f>SUM(E8+D9-C9)</f>
        <v>0</v>
      </c>
    </row>
    <row r="10" spans="1:7" ht="16.5" customHeight="1">
      <c r="A10" s="126"/>
      <c r="B10" s="5"/>
      <c r="C10" s="8"/>
      <c r="D10" s="8"/>
      <c r="E10" s="8">
        <f>SUM(E9+D10-C10)</f>
        <v>0</v>
      </c>
    </row>
    <row r="11" spans="1:7" ht="16.5" customHeight="1">
      <c r="A11" s="126"/>
      <c r="B11" s="125"/>
      <c r="C11" s="8"/>
      <c r="D11" s="8"/>
      <c r="E11" s="8">
        <f>SUM(E10+D11-C11)</f>
        <v>0</v>
      </c>
    </row>
    <row r="12" spans="1:7" ht="16.5" customHeight="1">
      <c r="A12" s="215" t="s">
        <v>13</v>
      </c>
      <c r="B12" s="216"/>
      <c r="C12" s="166">
        <f>SUM(C7:C11)</f>
        <v>0</v>
      </c>
      <c r="D12" s="166">
        <f>SUM(D7:D11)</f>
        <v>0</v>
      </c>
      <c r="E12" s="169">
        <f>SUM(D12-C12)</f>
        <v>0</v>
      </c>
    </row>
  </sheetData>
  <mergeCells count="3">
    <mergeCell ref="A3:E3"/>
    <mergeCell ref="A6:D6"/>
    <mergeCell ref="A12:B12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0"/>
  <sheetViews>
    <sheetView zoomScaleSheetLayoutView="100" workbookViewId="0">
      <selection activeCell="G34" sqref="G34"/>
    </sheetView>
  </sheetViews>
  <sheetFormatPr baseColWidth="10" defaultColWidth="11.5" defaultRowHeight="13"/>
  <cols>
    <col min="1" max="1" width="10.83203125" style="23" customWidth="1"/>
    <col min="2" max="2" width="41.83203125" style="116" customWidth="1"/>
    <col min="3" max="3" width="11.5" style="116" customWidth="1"/>
    <col min="4" max="4" width="10.83203125" style="116" customWidth="1"/>
    <col min="5" max="5" width="13" style="116" customWidth="1"/>
    <col min="6" max="16384" width="11.5" style="116"/>
  </cols>
  <sheetData>
    <row r="2" spans="1:7" ht="7.5" customHeight="1"/>
    <row r="3" spans="1:7" ht="31.5" customHeight="1">
      <c r="A3" s="210" t="s">
        <v>15</v>
      </c>
      <c r="B3" s="211"/>
      <c r="C3" s="211"/>
      <c r="D3" s="211"/>
      <c r="E3" s="211"/>
    </row>
    <row r="4" spans="1:7" ht="14" thickBot="1"/>
    <row r="5" spans="1:7" ht="16.5" customHeight="1" thickBot="1">
      <c r="A5" s="128" t="s">
        <v>1</v>
      </c>
      <c r="B5" s="117" t="s">
        <v>2</v>
      </c>
      <c r="C5" s="118" t="s">
        <v>5</v>
      </c>
      <c r="D5" s="118" t="s">
        <v>3</v>
      </c>
      <c r="E5" s="118" t="s">
        <v>4</v>
      </c>
      <c r="G5" s="119"/>
    </row>
    <row r="6" spans="1:7" ht="16.5" customHeight="1">
      <c r="A6" s="212" t="s">
        <v>8</v>
      </c>
      <c r="B6" s="213"/>
      <c r="C6" s="213"/>
      <c r="D6" s="214"/>
      <c r="E6" s="129">
        <v>0</v>
      </c>
      <c r="G6" s="119"/>
    </row>
    <row r="7" spans="1:7" ht="16.5" customHeight="1">
      <c r="A7" s="175">
        <v>43101</v>
      </c>
      <c r="B7" s="176" t="s">
        <v>63</v>
      </c>
      <c r="C7" s="165"/>
      <c r="D7" s="21">
        <v>869.22</v>
      </c>
      <c r="E7" s="8">
        <f t="shared" ref="E7:E9" si="0">SUM(E6+D7-C7)</f>
        <v>869.22</v>
      </c>
      <c r="G7" s="119"/>
    </row>
    <row r="8" spans="1:7" ht="16.5" customHeight="1">
      <c r="A8" s="122">
        <v>43158</v>
      </c>
      <c r="B8" s="154" t="s">
        <v>81</v>
      </c>
      <c r="C8" s="130"/>
      <c r="D8" s="181">
        <v>2000</v>
      </c>
      <c r="E8" s="8">
        <f t="shared" si="0"/>
        <v>2869.2200000000003</v>
      </c>
      <c r="G8" s="119"/>
    </row>
    <row r="9" spans="1:7" ht="16.5" customHeight="1">
      <c r="A9" s="122">
        <v>43382</v>
      </c>
      <c r="B9" s="154" t="s">
        <v>147</v>
      </c>
      <c r="C9" s="130"/>
      <c r="D9" s="21">
        <v>2000</v>
      </c>
      <c r="E9" s="8">
        <f t="shared" si="0"/>
        <v>4869.22</v>
      </c>
    </row>
    <row r="10" spans="1:7" ht="16.5" customHeight="1">
      <c r="A10" s="215" t="s">
        <v>13</v>
      </c>
      <c r="B10" s="216"/>
      <c r="C10" s="170">
        <f>SUM(C7:C9)</f>
        <v>0</v>
      </c>
      <c r="D10" s="170">
        <f>SUM(D7:D9)</f>
        <v>4869.22</v>
      </c>
      <c r="E10" s="171">
        <f>SUM(D10-C10)</f>
        <v>4869.22</v>
      </c>
    </row>
  </sheetData>
  <mergeCells count="3">
    <mergeCell ref="A3:E3"/>
    <mergeCell ref="A6:D6"/>
    <mergeCell ref="A10:B10"/>
  </mergeCells>
  <phoneticPr fontId="0" type="noConversion"/>
  <pageMargins left="0.78740157499999996" right="0.78740157499999996" top="0.984251969" bottom="0.984251969" header="0.4921259845" footer="0.4921259845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view="pageBreakPreview" zoomScale="120" zoomScaleSheetLayoutView="120" workbookViewId="0">
      <selection activeCell="A24" sqref="A24:C24"/>
    </sheetView>
  </sheetViews>
  <sheetFormatPr baseColWidth="10" defaultColWidth="11.5" defaultRowHeight="13"/>
  <cols>
    <col min="1" max="1" width="11.6640625" style="149" customWidth="1"/>
    <col min="2" max="2" width="47.33203125" style="116" customWidth="1"/>
    <col min="3" max="3" width="9.5" style="116" customWidth="1"/>
    <col min="4" max="4" width="10" style="116" customWidth="1"/>
    <col min="5" max="5" width="11.1640625" style="116" customWidth="1"/>
    <col min="6" max="16384" width="11.5" style="116"/>
  </cols>
  <sheetData>
    <row r="1" spans="1:7" ht="25.5" customHeight="1">
      <c r="A1" s="210" t="s">
        <v>14</v>
      </c>
      <c r="B1" s="211"/>
      <c r="C1" s="211"/>
      <c r="D1" s="211"/>
      <c r="E1" s="211"/>
    </row>
    <row r="2" spans="1:7" ht="14" thickBot="1"/>
    <row r="3" spans="1:7" ht="16.5" customHeight="1" thickBot="1">
      <c r="A3" s="117" t="s">
        <v>1</v>
      </c>
      <c r="B3" s="117" t="s">
        <v>2</v>
      </c>
      <c r="C3" s="118" t="s">
        <v>5</v>
      </c>
      <c r="D3" s="118" t="s">
        <v>3</v>
      </c>
      <c r="E3" s="118" t="s">
        <v>4</v>
      </c>
      <c r="G3" s="119"/>
    </row>
    <row r="4" spans="1:7" ht="16.5" customHeight="1">
      <c r="A4" s="212" t="s">
        <v>8</v>
      </c>
      <c r="B4" s="213"/>
      <c r="C4" s="213"/>
      <c r="D4" s="214"/>
      <c r="E4" s="120">
        <v>0</v>
      </c>
      <c r="G4" s="119"/>
    </row>
    <row r="5" spans="1:7" ht="16.5" customHeight="1">
      <c r="A5" s="14">
        <v>43161</v>
      </c>
      <c r="B5" s="5" t="s">
        <v>83</v>
      </c>
      <c r="C5" s="207">
        <v>276</v>
      </c>
      <c r="D5" s="9"/>
      <c r="E5" s="8">
        <f>SUM(E4+D5-C5)</f>
        <v>-276</v>
      </c>
      <c r="G5" s="127"/>
    </row>
    <row r="6" spans="1:7" ht="16.5" customHeight="1">
      <c r="A6" s="144">
        <v>43191</v>
      </c>
      <c r="B6" s="18" t="s">
        <v>97</v>
      </c>
      <c r="C6" s="207">
        <v>192</v>
      </c>
      <c r="D6" s="21"/>
      <c r="E6" s="8">
        <f>SUM(E5+D6-C6)</f>
        <v>-468</v>
      </c>
    </row>
    <row r="7" spans="1:7" ht="16.5" customHeight="1">
      <c r="A7" s="14">
        <v>43217</v>
      </c>
      <c r="B7" s="15" t="s">
        <v>100</v>
      </c>
      <c r="C7" s="207">
        <v>52</v>
      </c>
      <c r="D7" s="21"/>
      <c r="E7" s="8">
        <f>SUM(E6+D7-C7)</f>
        <v>-520</v>
      </c>
    </row>
    <row r="8" spans="1:7" ht="16.5" customHeight="1">
      <c r="A8" s="14">
        <v>43224</v>
      </c>
      <c r="B8" s="15" t="s">
        <v>107</v>
      </c>
      <c r="C8" s="204">
        <v>96</v>
      </c>
      <c r="D8" s="9"/>
      <c r="E8" s="8">
        <f t="shared" ref="E8:E31" si="0">SUM(E7+D8-C8)</f>
        <v>-616</v>
      </c>
      <c r="G8" s="127"/>
    </row>
    <row r="9" spans="1:7" ht="16.5" customHeight="1">
      <c r="A9" s="14">
        <v>43229</v>
      </c>
      <c r="B9" s="15" t="s">
        <v>109</v>
      </c>
      <c r="C9" s="204">
        <v>61.3</v>
      </c>
      <c r="D9" s="9"/>
      <c r="E9" s="8">
        <f t="shared" si="0"/>
        <v>-677.3</v>
      </c>
    </row>
    <row r="10" spans="1:7" ht="16.5" customHeight="1">
      <c r="A10" s="14">
        <v>43231</v>
      </c>
      <c r="B10" s="15" t="s">
        <v>106</v>
      </c>
      <c r="C10" s="204">
        <v>81</v>
      </c>
      <c r="D10" s="9"/>
      <c r="E10" s="8">
        <f t="shared" si="0"/>
        <v>-758.3</v>
      </c>
    </row>
    <row r="11" spans="1:7" ht="16.5" customHeight="1">
      <c r="A11" s="144">
        <v>43282</v>
      </c>
      <c r="B11" s="15" t="s">
        <v>118</v>
      </c>
      <c r="C11" s="207">
        <v>168</v>
      </c>
      <c r="D11" s="9"/>
      <c r="E11" s="8">
        <f t="shared" si="0"/>
        <v>-926.3</v>
      </c>
    </row>
    <row r="12" spans="1:7" ht="16.5" customHeight="1">
      <c r="A12" s="144">
        <v>43313</v>
      </c>
      <c r="B12" s="5" t="s">
        <v>124</v>
      </c>
      <c r="C12" s="208">
        <v>192</v>
      </c>
      <c r="D12" s="9"/>
      <c r="E12" s="8">
        <f t="shared" si="0"/>
        <v>-1118.3</v>
      </c>
    </row>
    <row r="13" spans="1:7" ht="16.5" customHeight="1">
      <c r="A13" s="144">
        <v>43345</v>
      </c>
      <c r="B13" s="5" t="s">
        <v>129</v>
      </c>
      <c r="C13" s="208">
        <v>120</v>
      </c>
      <c r="D13" s="9"/>
      <c r="E13" s="8">
        <f t="shared" si="0"/>
        <v>-1238.3</v>
      </c>
    </row>
    <row r="14" spans="1:7" ht="16.5" customHeight="1">
      <c r="A14" s="144">
        <v>43359</v>
      </c>
      <c r="B14" s="15" t="s">
        <v>134</v>
      </c>
      <c r="C14" s="207">
        <v>84</v>
      </c>
      <c r="D14" s="9"/>
      <c r="E14" s="8">
        <f t="shared" si="0"/>
        <v>-1322.3</v>
      </c>
    </row>
    <row r="15" spans="1:7" ht="16.5" customHeight="1">
      <c r="A15" s="144">
        <v>43359</v>
      </c>
      <c r="B15" s="15" t="s">
        <v>137</v>
      </c>
      <c r="C15" s="205">
        <v>16</v>
      </c>
      <c r="D15" s="9"/>
      <c r="E15" s="8">
        <f t="shared" si="0"/>
        <v>-1338.3</v>
      </c>
    </row>
    <row r="16" spans="1:7" ht="16.5" customHeight="1">
      <c r="A16" s="144">
        <v>43374</v>
      </c>
      <c r="B16" s="15" t="s">
        <v>144</v>
      </c>
      <c r="C16" s="205">
        <v>228</v>
      </c>
      <c r="D16" s="9"/>
      <c r="E16" s="8">
        <f t="shared" si="0"/>
        <v>-1566.3</v>
      </c>
    </row>
    <row r="17" spans="1:7" ht="16.5" customHeight="1">
      <c r="A17" s="144">
        <v>43380</v>
      </c>
      <c r="B17" s="125" t="s">
        <v>145</v>
      </c>
      <c r="C17" s="205">
        <v>146.01</v>
      </c>
      <c r="D17" s="9"/>
      <c r="E17" s="8">
        <f t="shared" si="0"/>
        <v>-1712.31</v>
      </c>
    </row>
    <row r="18" spans="1:7" ht="16.5" customHeight="1">
      <c r="A18" s="150">
        <v>43383</v>
      </c>
      <c r="B18" s="15" t="s">
        <v>150</v>
      </c>
      <c r="C18" s="204">
        <v>241.92</v>
      </c>
      <c r="D18" s="9"/>
      <c r="E18" s="8">
        <f t="shared" si="0"/>
        <v>-1954.23</v>
      </c>
    </row>
    <row r="19" spans="1:7" ht="16.5" customHeight="1">
      <c r="A19" s="14">
        <v>43405</v>
      </c>
      <c r="B19" s="15" t="s">
        <v>158</v>
      </c>
      <c r="C19" s="207">
        <v>240</v>
      </c>
      <c r="D19" s="9"/>
      <c r="E19" s="8">
        <f t="shared" si="0"/>
        <v>-2194.23</v>
      </c>
    </row>
    <row r="20" spans="1:7" ht="16.5" customHeight="1">
      <c r="A20" s="14">
        <v>43417</v>
      </c>
      <c r="B20" s="15" t="s">
        <v>163</v>
      </c>
      <c r="C20" s="207">
        <v>916.02</v>
      </c>
      <c r="D20" s="123"/>
      <c r="E20" s="8">
        <f t="shared" si="0"/>
        <v>-3110.25</v>
      </c>
    </row>
    <row r="21" spans="1:7" ht="16.5" customHeight="1">
      <c r="A21" s="200">
        <v>43435</v>
      </c>
      <c r="B21" s="201" t="s">
        <v>195</v>
      </c>
      <c r="C21" s="204"/>
      <c r="D21" s="205">
        <v>241.92</v>
      </c>
      <c r="E21" s="8">
        <f t="shared" si="0"/>
        <v>-2868.33</v>
      </c>
    </row>
    <row r="22" spans="1:7" ht="16.5" customHeight="1">
      <c r="A22" s="14">
        <v>43437</v>
      </c>
      <c r="B22" s="15" t="s">
        <v>196</v>
      </c>
      <c r="C22" s="207">
        <v>60</v>
      </c>
      <c r="D22" s="123"/>
      <c r="E22" s="8">
        <f t="shared" si="0"/>
        <v>-2928.33</v>
      </c>
    </row>
    <row r="23" spans="1:7" ht="16.5" customHeight="1">
      <c r="A23" s="177">
        <v>43442</v>
      </c>
      <c r="B23" s="178" t="s">
        <v>199</v>
      </c>
      <c r="C23" s="209">
        <v>270</v>
      </c>
      <c r="D23" s="123"/>
      <c r="E23" s="8">
        <f t="shared" si="0"/>
        <v>-3198.33</v>
      </c>
    </row>
    <row r="24" spans="1:7" ht="16.5" customHeight="1">
      <c r="A24" s="200">
        <v>43449</v>
      </c>
      <c r="B24" s="158" t="s">
        <v>200</v>
      </c>
      <c r="C24" s="204">
        <v>48</v>
      </c>
      <c r="D24" s="123"/>
      <c r="E24" s="8">
        <f t="shared" si="0"/>
        <v>-3246.33</v>
      </c>
    </row>
    <row r="25" spans="1:7" ht="16.5" customHeight="1">
      <c r="A25" s="144"/>
      <c r="B25" s="146"/>
      <c r="C25" s="9"/>
      <c r="D25" s="123"/>
      <c r="E25" s="8">
        <f t="shared" si="0"/>
        <v>-3246.33</v>
      </c>
    </row>
    <row r="26" spans="1:7" ht="16.5" customHeight="1">
      <c r="A26" s="144"/>
      <c r="B26" s="5"/>
      <c r="C26" s="9"/>
      <c r="D26" s="123"/>
      <c r="E26" s="8">
        <f t="shared" si="0"/>
        <v>-3246.33</v>
      </c>
    </row>
    <row r="27" spans="1:7" ht="16.5" customHeight="1">
      <c r="A27" s="144"/>
      <c r="B27" s="9"/>
      <c r="C27" s="124"/>
      <c r="D27" s="123"/>
      <c r="E27" s="8">
        <f t="shared" si="0"/>
        <v>-3246.33</v>
      </c>
    </row>
    <row r="28" spans="1:7" ht="16.5" customHeight="1">
      <c r="A28" s="14"/>
      <c r="B28" s="5"/>
      <c r="C28" s="124"/>
      <c r="D28" s="123"/>
      <c r="E28" s="8">
        <f t="shared" si="0"/>
        <v>-3246.33</v>
      </c>
    </row>
    <row r="29" spans="1:7" ht="16.5" customHeight="1">
      <c r="A29" s="14"/>
      <c r="B29" s="158"/>
      <c r="C29" s="172"/>
      <c r="D29" s="123"/>
      <c r="E29" s="8">
        <f t="shared" si="0"/>
        <v>-3246.33</v>
      </c>
    </row>
    <row r="30" spans="1:7" ht="16.5" customHeight="1">
      <c r="A30" s="14"/>
      <c r="B30" s="5"/>
      <c r="C30" s="9"/>
      <c r="D30" s="123"/>
      <c r="E30" s="8">
        <f t="shared" si="0"/>
        <v>-3246.33</v>
      </c>
    </row>
    <row r="31" spans="1:7" ht="16.5" customHeight="1">
      <c r="A31" s="144"/>
      <c r="B31" s="5"/>
      <c r="C31" s="123"/>
      <c r="D31" s="123"/>
      <c r="E31" s="8">
        <f t="shared" si="0"/>
        <v>-3246.33</v>
      </c>
      <c r="G31" s="127"/>
    </row>
    <row r="32" spans="1:7" ht="16.5" customHeight="1">
      <c r="A32" s="217" t="s">
        <v>13</v>
      </c>
      <c r="B32" s="218"/>
      <c r="C32" s="166">
        <f>SUM(C5:C31)</f>
        <v>3488.25</v>
      </c>
      <c r="D32" s="166">
        <f>SUM(D5:D31)</f>
        <v>241.92</v>
      </c>
      <c r="E32" s="174">
        <f>SUM(D32-C32)</f>
        <v>-3246.33</v>
      </c>
    </row>
    <row r="34" spans="3:5">
      <c r="C34" s="127"/>
      <c r="D34" s="127"/>
      <c r="E34" s="127"/>
    </row>
  </sheetData>
  <sortState ref="A22:C31">
    <sortCondition ref="A22"/>
  </sortState>
  <mergeCells count="3">
    <mergeCell ref="A1:E1"/>
    <mergeCell ref="A4:D4"/>
    <mergeCell ref="A32:B32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U77"/>
  <sheetViews>
    <sheetView topLeftCell="A47" zoomScale="130" zoomScaleNormal="130" workbookViewId="0">
      <selection activeCell="A69" sqref="A68:C69"/>
    </sheetView>
  </sheetViews>
  <sheetFormatPr baseColWidth="10" defaultRowHeight="13"/>
  <cols>
    <col min="1" max="1" width="13.33203125" style="13" customWidth="1"/>
    <col min="2" max="2" width="49.5" bestFit="1" customWidth="1"/>
    <col min="3" max="5" width="10.83203125" style="1"/>
  </cols>
  <sheetData>
    <row r="1" spans="1:151" ht="8.25" customHeight="1"/>
    <row r="2" spans="1:151" ht="32.25" customHeight="1">
      <c r="A2" s="219" t="s">
        <v>69</v>
      </c>
      <c r="B2" s="219"/>
      <c r="C2" s="219"/>
      <c r="D2" s="219"/>
      <c r="E2" s="219"/>
    </row>
    <row r="3" spans="1:151" ht="14" thickBot="1"/>
    <row r="4" spans="1:151" s="4" customFormat="1" ht="18" customHeight="1" thickBot="1">
      <c r="A4" s="7" t="s">
        <v>9</v>
      </c>
      <c r="B4" s="2" t="s">
        <v>10</v>
      </c>
      <c r="C4" s="3" t="s">
        <v>11</v>
      </c>
      <c r="D4" s="3" t="s">
        <v>12</v>
      </c>
      <c r="E4" s="3" t="s">
        <v>13</v>
      </c>
    </row>
    <row r="5" spans="1:151">
      <c r="A5" s="220" t="s">
        <v>8</v>
      </c>
      <c r="B5" s="221"/>
      <c r="C5" s="221"/>
      <c r="D5" s="222"/>
      <c r="E5" s="9">
        <v>869.22</v>
      </c>
    </row>
    <row r="6" spans="1:151" s="6" customFormat="1">
      <c r="A6" s="183">
        <v>43114</v>
      </c>
      <c r="B6" s="162" t="s">
        <v>76</v>
      </c>
      <c r="C6" s="159">
        <v>247.38</v>
      </c>
      <c r="D6" s="9"/>
      <c r="E6" s="9">
        <f>SUM(E5+D6-C6)</f>
        <v>621.84</v>
      </c>
    </row>
    <row r="7" spans="1:151" s="143" customFormat="1">
      <c r="A7" s="144">
        <v>43125</v>
      </c>
      <c r="B7" s="146" t="s">
        <v>77</v>
      </c>
      <c r="C7" s="21">
        <v>40</v>
      </c>
      <c r="D7" s="9"/>
      <c r="E7" s="9">
        <f>SUM(E6+D7-C7)</f>
        <v>581.84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</row>
    <row r="8" spans="1:151" s="143" customFormat="1">
      <c r="A8" s="144">
        <v>43150</v>
      </c>
      <c r="B8" s="146" t="s">
        <v>78</v>
      </c>
      <c r="C8" s="21"/>
      <c r="D8" s="9">
        <v>317.38</v>
      </c>
      <c r="E8" s="9">
        <f>SUM(E7+D8-C8)</f>
        <v>899.22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</row>
    <row r="9" spans="1:151" s="143" customFormat="1">
      <c r="A9" s="144">
        <v>43153</v>
      </c>
      <c r="B9" s="15" t="s">
        <v>88</v>
      </c>
      <c r="C9" s="184">
        <v>180</v>
      </c>
      <c r="D9" s="9"/>
      <c r="E9" s="9">
        <f>SUM(E8+D9-C9)</f>
        <v>719.22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</row>
    <row r="10" spans="1:151" s="143" customFormat="1">
      <c r="A10" s="144">
        <v>43158</v>
      </c>
      <c r="B10" s="5" t="s">
        <v>80</v>
      </c>
      <c r="C10" s="173"/>
      <c r="D10" s="9">
        <v>2000</v>
      </c>
      <c r="E10" s="9">
        <f t="shared" ref="E10:E73" si="0">SUM(E9+D10-C10)</f>
        <v>2719.2200000000003</v>
      </c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</row>
    <row r="11" spans="1:151" s="143" customFormat="1">
      <c r="A11" s="144">
        <v>43161</v>
      </c>
      <c r="B11" s="15" t="s">
        <v>82</v>
      </c>
      <c r="C11" s="159">
        <v>276</v>
      </c>
      <c r="D11" s="9"/>
      <c r="E11" s="9">
        <f t="shared" si="0"/>
        <v>2443.2200000000003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</row>
    <row r="12" spans="1:151" s="143" customFormat="1">
      <c r="A12" s="144">
        <v>43172</v>
      </c>
      <c r="B12" s="15" t="s">
        <v>85</v>
      </c>
      <c r="C12" s="21"/>
      <c r="D12" s="159">
        <v>15</v>
      </c>
      <c r="E12" s="9">
        <f t="shared" si="0"/>
        <v>2458.2200000000003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</row>
    <row r="13" spans="1:151" s="143" customFormat="1">
      <c r="A13" s="144">
        <v>43174</v>
      </c>
      <c r="B13" s="5" t="s">
        <v>84</v>
      </c>
      <c r="C13" s="21"/>
      <c r="D13" s="9">
        <v>120</v>
      </c>
      <c r="E13" s="9">
        <f t="shared" si="0"/>
        <v>2578.2200000000003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</row>
    <row r="14" spans="1:151" s="143" customFormat="1">
      <c r="A14" s="144">
        <v>43178</v>
      </c>
      <c r="B14" s="15" t="s">
        <v>87</v>
      </c>
      <c r="C14" s="21">
        <v>96</v>
      </c>
      <c r="D14" s="9"/>
      <c r="E14" s="9">
        <f t="shared" si="0"/>
        <v>2482.2200000000003</v>
      </c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</row>
    <row r="15" spans="1:151" s="143" customFormat="1">
      <c r="A15" s="144">
        <v>43178</v>
      </c>
      <c r="B15" s="15" t="s">
        <v>89</v>
      </c>
      <c r="C15" s="21"/>
      <c r="D15" s="159">
        <v>60</v>
      </c>
      <c r="E15" s="9">
        <f t="shared" si="0"/>
        <v>2542.2200000000003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</row>
    <row r="16" spans="1:151" s="143" customFormat="1">
      <c r="A16" s="144">
        <v>43182</v>
      </c>
      <c r="B16" s="15" t="s">
        <v>90</v>
      </c>
      <c r="C16" s="21">
        <v>356.4</v>
      </c>
      <c r="D16" s="9"/>
      <c r="E16" s="9">
        <f t="shared" si="0"/>
        <v>2185.8200000000002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</row>
    <row r="17" spans="1:151" s="6" customFormat="1">
      <c r="A17" s="14">
        <v>43184</v>
      </c>
      <c r="B17" s="15" t="s">
        <v>91</v>
      </c>
      <c r="C17" s="21">
        <v>22.5</v>
      </c>
      <c r="D17" s="9"/>
      <c r="E17" s="9">
        <f t="shared" si="0"/>
        <v>2163.3200000000002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</row>
    <row r="18" spans="1:151" s="6" customFormat="1">
      <c r="A18" s="14">
        <v>43184</v>
      </c>
      <c r="B18" s="15" t="s">
        <v>92</v>
      </c>
      <c r="C18" s="21">
        <v>27</v>
      </c>
      <c r="D18" s="9"/>
      <c r="E18" s="9">
        <f t="shared" si="0"/>
        <v>2136.3200000000002</v>
      </c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</row>
    <row r="19" spans="1:151" s="6" customFormat="1">
      <c r="A19" s="14">
        <v>43192</v>
      </c>
      <c r="B19" s="15" t="s">
        <v>97</v>
      </c>
      <c r="C19" s="159">
        <v>192</v>
      </c>
      <c r="D19" s="9"/>
      <c r="E19" s="9">
        <f t="shared" si="0"/>
        <v>1944.3200000000002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</row>
    <row r="20" spans="1:151" s="6" customFormat="1">
      <c r="A20" s="144">
        <v>43192</v>
      </c>
      <c r="B20" s="5" t="s">
        <v>98</v>
      </c>
      <c r="C20" s="159">
        <v>51</v>
      </c>
      <c r="D20" s="9"/>
      <c r="E20" s="9">
        <f t="shared" si="0"/>
        <v>1893.3200000000002</v>
      </c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</row>
    <row r="21" spans="1:151" s="6" customFormat="1">
      <c r="A21" s="144">
        <v>43192</v>
      </c>
      <c r="B21" s="15" t="s">
        <v>188</v>
      </c>
      <c r="C21" s="159">
        <v>48</v>
      </c>
      <c r="D21" s="9"/>
      <c r="E21" s="9">
        <f t="shared" si="0"/>
        <v>1845.3200000000002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</row>
    <row r="22" spans="1:151" s="6" customFormat="1">
      <c r="A22" s="14">
        <v>43217</v>
      </c>
      <c r="B22" s="15" t="s">
        <v>99</v>
      </c>
      <c r="C22" s="9">
        <v>52</v>
      </c>
      <c r="D22" s="9"/>
      <c r="E22" s="9">
        <f t="shared" si="0"/>
        <v>1793.3200000000002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</row>
    <row r="23" spans="1:151" s="145" customFormat="1">
      <c r="A23" s="14">
        <v>43221</v>
      </c>
      <c r="B23" s="15" t="s">
        <v>102</v>
      </c>
      <c r="C23" s="159">
        <v>154.08000000000001</v>
      </c>
      <c r="D23" s="157"/>
      <c r="E23" s="9">
        <f t="shared" si="0"/>
        <v>1639.2400000000002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</row>
    <row r="24" spans="1:151" s="143" customFormat="1">
      <c r="A24" s="14">
        <v>43222</v>
      </c>
      <c r="B24" s="15" t="s">
        <v>101</v>
      </c>
      <c r="C24" s="9"/>
      <c r="D24" s="159">
        <v>462.38</v>
      </c>
      <c r="E24" s="9">
        <f t="shared" si="0"/>
        <v>2101.6200000000003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</row>
    <row r="25" spans="1:151" s="143" customFormat="1">
      <c r="A25" s="14">
        <v>43222</v>
      </c>
      <c r="B25" s="15" t="s">
        <v>105</v>
      </c>
      <c r="C25" s="21"/>
      <c r="D25" s="159">
        <v>72</v>
      </c>
      <c r="E25" s="9">
        <f t="shared" si="0"/>
        <v>2173.6200000000003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</row>
    <row r="26" spans="1:151" s="143" customFormat="1">
      <c r="A26" s="14">
        <v>43224</v>
      </c>
      <c r="B26" s="15" t="s">
        <v>107</v>
      </c>
      <c r="C26" s="159">
        <v>96</v>
      </c>
      <c r="D26" s="21"/>
      <c r="E26" s="9">
        <f t="shared" si="0"/>
        <v>2077.6200000000003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</row>
    <row r="27" spans="1:151" s="6" customFormat="1">
      <c r="A27" s="14">
        <v>43229</v>
      </c>
      <c r="B27" s="15" t="s">
        <v>109</v>
      </c>
      <c r="C27" s="159">
        <v>61.3</v>
      </c>
      <c r="D27" s="21"/>
      <c r="E27" s="9">
        <f t="shared" si="0"/>
        <v>2016.3200000000004</v>
      </c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</row>
    <row r="28" spans="1:151" s="6" customFormat="1">
      <c r="A28" s="14">
        <v>43231</v>
      </c>
      <c r="B28" s="15" t="s">
        <v>106</v>
      </c>
      <c r="C28" s="159">
        <v>81</v>
      </c>
      <c r="D28" s="21"/>
      <c r="E28" s="9">
        <f t="shared" si="0"/>
        <v>1935.3200000000004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</row>
    <row r="29" spans="1:151" s="22" customFormat="1">
      <c r="A29" s="14">
        <v>43264</v>
      </c>
      <c r="B29" s="158" t="s">
        <v>114</v>
      </c>
      <c r="C29" s="21"/>
      <c r="D29" s="21">
        <v>36</v>
      </c>
      <c r="E29" s="9">
        <f t="shared" si="0"/>
        <v>1971.3200000000004</v>
      </c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</row>
    <row r="30" spans="1:151" s="143" customFormat="1">
      <c r="A30" s="14">
        <v>43270</v>
      </c>
      <c r="B30" s="158" t="s">
        <v>113</v>
      </c>
      <c r="C30" s="21"/>
      <c r="D30" s="9">
        <v>72</v>
      </c>
      <c r="E30" s="9">
        <f t="shared" si="0"/>
        <v>2043.3200000000004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</row>
    <row r="31" spans="1:151" s="6" customFormat="1">
      <c r="A31" s="14">
        <v>43276</v>
      </c>
      <c r="B31" s="15" t="s">
        <v>115</v>
      </c>
      <c r="C31" s="21"/>
      <c r="D31" s="9">
        <v>60</v>
      </c>
      <c r="E31" s="9">
        <f t="shared" si="0"/>
        <v>2103.3200000000006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</row>
    <row r="32" spans="1:151" s="6" customFormat="1">
      <c r="A32" s="183">
        <v>43278</v>
      </c>
      <c r="B32" s="158" t="s">
        <v>116</v>
      </c>
      <c r="C32" s="159"/>
      <c r="D32" s="159">
        <v>154.08000000000001</v>
      </c>
      <c r="E32" s="9">
        <f t="shared" si="0"/>
        <v>2257.4000000000005</v>
      </c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</row>
    <row r="33" spans="1:151" s="6" customFormat="1">
      <c r="A33" s="183">
        <v>43282</v>
      </c>
      <c r="B33" s="158" t="s">
        <v>118</v>
      </c>
      <c r="C33" s="159">
        <v>168</v>
      </c>
      <c r="D33" s="9"/>
      <c r="E33" s="9">
        <f t="shared" si="0"/>
        <v>2089.4000000000005</v>
      </c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</row>
    <row r="34" spans="1:151" s="6" customFormat="1">
      <c r="A34" s="14">
        <v>43287</v>
      </c>
      <c r="B34" s="158" t="s">
        <v>120</v>
      </c>
      <c r="C34" s="9"/>
      <c r="D34" s="9">
        <v>24</v>
      </c>
      <c r="E34" s="9">
        <f t="shared" si="0"/>
        <v>2113.4000000000005</v>
      </c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</row>
    <row r="35" spans="1:151" s="143" customFormat="1">
      <c r="A35" s="14">
        <v>43299</v>
      </c>
      <c r="B35" s="158" t="s">
        <v>121</v>
      </c>
      <c r="C35" s="21"/>
      <c r="D35" s="9">
        <v>108</v>
      </c>
      <c r="E35" s="9">
        <f t="shared" si="0"/>
        <v>2221.4000000000005</v>
      </c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</row>
    <row r="36" spans="1:151" s="143" customFormat="1">
      <c r="A36" s="14">
        <v>43307</v>
      </c>
      <c r="B36" s="15" t="s">
        <v>123</v>
      </c>
      <c r="C36" s="21"/>
      <c r="D36" s="9">
        <v>12</v>
      </c>
      <c r="E36" s="9">
        <f t="shared" si="0"/>
        <v>2233.4000000000005</v>
      </c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47"/>
      <c r="ES36" s="147"/>
      <c r="ET36" s="147"/>
      <c r="EU36" s="147"/>
    </row>
    <row r="37" spans="1:151" s="6" customFormat="1">
      <c r="A37" s="14">
        <v>43314</v>
      </c>
      <c r="B37" s="158" t="s">
        <v>124</v>
      </c>
      <c r="C37" s="21">
        <v>192</v>
      </c>
      <c r="D37" s="9"/>
      <c r="E37" s="9">
        <f t="shared" si="0"/>
        <v>2041.4000000000005</v>
      </c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47"/>
      <c r="ES37" s="147"/>
      <c r="ET37" s="147"/>
      <c r="EU37" s="147"/>
    </row>
    <row r="38" spans="1:151" s="6" customFormat="1">
      <c r="A38" s="14">
        <v>43315</v>
      </c>
      <c r="B38" s="15" t="s">
        <v>126</v>
      </c>
      <c r="C38" s="21"/>
      <c r="D38" s="9">
        <v>48</v>
      </c>
      <c r="E38" s="9">
        <f t="shared" si="0"/>
        <v>2089.4000000000005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</row>
    <row r="39" spans="1:151" s="6" customFormat="1">
      <c r="A39" s="14">
        <v>43325</v>
      </c>
      <c r="B39" s="15" t="s">
        <v>125</v>
      </c>
      <c r="C39" s="21">
        <v>154.08000000000001</v>
      </c>
      <c r="D39" s="9"/>
      <c r="E39" s="9">
        <f t="shared" si="0"/>
        <v>1935.3200000000006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</row>
    <row r="40" spans="1:151" s="6" customFormat="1">
      <c r="A40" s="14">
        <v>43346</v>
      </c>
      <c r="B40" s="158" t="s">
        <v>129</v>
      </c>
      <c r="C40" s="21">
        <v>120</v>
      </c>
      <c r="D40" s="9"/>
      <c r="E40" s="9">
        <f t="shared" si="0"/>
        <v>1815.3200000000006</v>
      </c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</row>
    <row r="41" spans="1:151" s="6" customFormat="1">
      <c r="A41" s="14">
        <v>43346</v>
      </c>
      <c r="B41" s="158" t="s">
        <v>131</v>
      </c>
      <c r="C41" s="21"/>
      <c r="D41" s="9">
        <v>84</v>
      </c>
      <c r="E41" s="9">
        <f t="shared" si="0"/>
        <v>1899.3200000000006</v>
      </c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147"/>
      <c r="CK41" s="147"/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47"/>
      <c r="EJ41" s="147"/>
      <c r="EK41" s="147"/>
      <c r="EL41" s="147"/>
      <c r="EM41" s="147"/>
      <c r="EN41" s="147"/>
      <c r="EO41" s="147"/>
      <c r="EP41" s="147"/>
      <c r="EQ41" s="147"/>
      <c r="ER41" s="147"/>
      <c r="ES41" s="147"/>
      <c r="ET41" s="147"/>
      <c r="EU41" s="147"/>
    </row>
    <row r="42" spans="1:151" s="6" customFormat="1">
      <c r="A42" s="14">
        <v>43349</v>
      </c>
      <c r="B42" s="158" t="s">
        <v>133</v>
      </c>
      <c r="C42" s="9"/>
      <c r="D42" s="9">
        <v>84</v>
      </c>
      <c r="E42" s="9">
        <f t="shared" si="0"/>
        <v>1983.3200000000006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7"/>
      <c r="EO42" s="147"/>
      <c r="EP42" s="147"/>
      <c r="EQ42" s="147"/>
      <c r="ER42" s="147"/>
      <c r="ES42" s="147"/>
      <c r="ET42" s="147"/>
      <c r="EU42" s="147"/>
    </row>
    <row r="43" spans="1:151" s="6" customFormat="1">
      <c r="A43" s="14">
        <v>43359</v>
      </c>
      <c r="B43" s="125" t="s">
        <v>134</v>
      </c>
      <c r="C43" s="21">
        <v>84</v>
      </c>
      <c r="D43" s="9"/>
      <c r="E43" s="9">
        <f t="shared" si="0"/>
        <v>1899.3200000000006</v>
      </c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147"/>
      <c r="DQ43" s="147"/>
      <c r="DR43" s="147"/>
      <c r="DS43" s="147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147"/>
      <c r="ES43" s="147"/>
      <c r="ET43" s="147"/>
      <c r="EU43" s="147"/>
    </row>
    <row r="44" spans="1:151" s="143" customFormat="1">
      <c r="A44" s="14">
        <v>43361</v>
      </c>
      <c r="B44" s="158" t="s">
        <v>138</v>
      </c>
      <c r="C44" s="9"/>
      <c r="D44" s="9">
        <v>72</v>
      </c>
      <c r="E44" s="9">
        <f t="shared" si="0"/>
        <v>1971.3200000000006</v>
      </c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</row>
    <row r="45" spans="1:151" s="143" customFormat="1">
      <c r="A45" s="14">
        <v>43361</v>
      </c>
      <c r="B45" s="125" t="s">
        <v>139</v>
      </c>
      <c r="C45" s="9">
        <v>16</v>
      </c>
      <c r="D45" s="9"/>
      <c r="E45" s="9">
        <f t="shared" si="0"/>
        <v>1955.3200000000006</v>
      </c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</row>
    <row r="46" spans="1:151" s="6" customFormat="1">
      <c r="A46" s="14">
        <v>43362</v>
      </c>
      <c r="B46" s="158" t="s">
        <v>141</v>
      </c>
      <c r="C46" s="21"/>
      <c r="D46" s="9">
        <v>72</v>
      </c>
      <c r="E46" s="9">
        <f t="shared" si="0"/>
        <v>2027.3200000000006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</row>
    <row r="47" spans="1:151" s="6" customFormat="1">
      <c r="A47" s="14">
        <v>43370</v>
      </c>
      <c r="B47" s="158" t="s">
        <v>143</v>
      </c>
      <c r="C47" s="21"/>
      <c r="D47" s="9">
        <v>36</v>
      </c>
      <c r="E47" s="9">
        <f t="shared" si="0"/>
        <v>2063.3200000000006</v>
      </c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7"/>
      <c r="DY47" s="147"/>
      <c r="DZ47" s="147"/>
      <c r="EA47" s="147"/>
      <c r="EB47" s="147"/>
      <c r="EC47" s="147"/>
      <c r="ED47" s="147"/>
      <c r="EE47" s="147"/>
      <c r="EF47" s="147"/>
      <c r="EG47" s="147"/>
      <c r="EH47" s="147"/>
      <c r="EI47" s="147"/>
      <c r="EJ47" s="147"/>
      <c r="EK47" s="147"/>
      <c r="EL47" s="147"/>
      <c r="EM47" s="147"/>
      <c r="EN47" s="147"/>
      <c r="EO47" s="147"/>
      <c r="EP47" s="147"/>
      <c r="EQ47" s="147"/>
      <c r="ER47" s="147"/>
      <c r="ES47" s="147"/>
      <c r="ET47" s="147"/>
      <c r="EU47" s="147"/>
    </row>
    <row r="48" spans="1:151" s="6" customFormat="1">
      <c r="A48" s="14">
        <v>43375</v>
      </c>
      <c r="B48" s="125" t="s">
        <v>144</v>
      </c>
      <c r="C48" s="9">
        <v>228</v>
      </c>
      <c r="D48" s="9"/>
      <c r="E48" s="9">
        <f t="shared" si="0"/>
        <v>1835.3200000000006</v>
      </c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7"/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7"/>
      <c r="EN48" s="147"/>
      <c r="EO48" s="147"/>
      <c r="EP48" s="147"/>
      <c r="EQ48" s="147"/>
      <c r="ER48" s="147"/>
      <c r="ES48" s="147"/>
      <c r="ET48" s="147"/>
      <c r="EU48" s="147"/>
    </row>
    <row r="49" spans="1:151" s="6" customFormat="1">
      <c r="A49" s="14">
        <v>43380</v>
      </c>
      <c r="B49" s="18" t="s">
        <v>145</v>
      </c>
      <c r="C49" s="9">
        <v>146.01</v>
      </c>
      <c r="D49" s="9"/>
      <c r="E49" s="9">
        <f t="shared" si="0"/>
        <v>1689.3100000000006</v>
      </c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7"/>
      <c r="EO49" s="147"/>
      <c r="EP49" s="147"/>
      <c r="EQ49" s="147"/>
      <c r="ER49" s="147"/>
      <c r="ES49" s="147"/>
      <c r="ET49" s="147"/>
      <c r="EU49" s="147"/>
    </row>
    <row r="50" spans="1:151" s="6" customFormat="1">
      <c r="A50" s="14">
        <v>43382</v>
      </c>
      <c r="B50" s="5" t="s">
        <v>148</v>
      </c>
      <c r="C50" s="9"/>
      <c r="D50" s="9">
        <v>2000</v>
      </c>
      <c r="E50" s="9">
        <f t="shared" si="0"/>
        <v>3689.3100000000004</v>
      </c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</row>
    <row r="51" spans="1:151" s="6" customFormat="1">
      <c r="A51" s="14">
        <v>43382</v>
      </c>
      <c r="B51" s="187" t="s">
        <v>149</v>
      </c>
      <c r="C51" s="9"/>
      <c r="D51" s="9">
        <v>192</v>
      </c>
      <c r="E51" s="9">
        <f t="shared" si="0"/>
        <v>3881.3100000000004</v>
      </c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47"/>
      <c r="DV51" s="147"/>
      <c r="DW51" s="147"/>
      <c r="DX51" s="147"/>
      <c r="DY51" s="147"/>
      <c r="DZ51" s="147"/>
      <c r="EA51" s="147"/>
      <c r="EB51" s="147"/>
      <c r="EC51" s="147"/>
      <c r="ED51" s="147"/>
      <c r="EE51" s="147"/>
      <c r="EF51" s="147"/>
      <c r="EG51" s="147"/>
      <c r="EH51" s="147"/>
      <c r="EI51" s="147"/>
      <c r="EJ51" s="147"/>
      <c r="EK51" s="147"/>
      <c r="EL51" s="147"/>
      <c r="EM51" s="147"/>
      <c r="EN51" s="147"/>
      <c r="EO51" s="147"/>
      <c r="EP51" s="147"/>
      <c r="EQ51" s="147"/>
      <c r="ER51" s="147"/>
      <c r="ES51" s="147"/>
      <c r="ET51" s="147"/>
      <c r="EU51" s="147"/>
    </row>
    <row r="52" spans="1:151" s="6" customFormat="1">
      <c r="A52" s="14">
        <v>43383</v>
      </c>
      <c r="B52" s="15" t="s">
        <v>150</v>
      </c>
      <c r="C52" s="9">
        <v>241.92</v>
      </c>
      <c r="D52" s="9"/>
      <c r="E52" s="9">
        <f t="shared" si="0"/>
        <v>3639.3900000000003</v>
      </c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7"/>
      <c r="DV52" s="147"/>
      <c r="DW52" s="147"/>
      <c r="DX52" s="147"/>
      <c r="DY52" s="147"/>
      <c r="DZ52" s="147"/>
      <c r="EA52" s="147"/>
      <c r="EB52" s="147"/>
      <c r="EC52" s="147"/>
      <c r="ED52" s="147"/>
      <c r="EE52" s="147"/>
      <c r="EF52" s="147"/>
      <c r="EG52" s="147"/>
      <c r="EH52" s="147"/>
      <c r="EI52" s="147"/>
      <c r="EJ52" s="147"/>
      <c r="EK52" s="147"/>
      <c r="EL52" s="147"/>
      <c r="EM52" s="147"/>
      <c r="EN52" s="147"/>
      <c r="EO52" s="147"/>
      <c r="EP52" s="147"/>
      <c r="EQ52" s="147"/>
      <c r="ER52" s="147"/>
      <c r="ES52" s="147"/>
      <c r="ET52" s="147"/>
      <c r="EU52" s="147"/>
    </row>
    <row r="53" spans="1:151" s="6" customFormat="1">
      <c r="A53" s="14">
        <v>43395</v>
      </c>
      <c r="B53" s="158" t="s">
        <v>153</v>
      </c>
      <c r="C53" s="9"/>
      <c r="D53" s="9">
        <v>36</v>
      </c>
      <c r="E53" s="9">
        <f>SUM(E52+D53-C53)</f>
        <v>3675.3900000000003</v>
      </c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</row>
    <row r="54" spans="1:151" s="6" customFormat="1">
      <c r="A54" s="14">
        <v>43398</v>
      </c>
      <c r="B54" s="15" t="s">
        <v>157</v>
      </c>
      <c r="C54" s="21"/>
      <c r="D54" s="9">
        <v>48</v>
      </c>
      <c r="E54" s="9">
        <f>SUM(E53+D54-C54)</f>
        <v>3723.3900000000003</v>
      </c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147"/>
      <c r="DY54" s="147"/>
      <c r="DZ54" s="147"/>
      <c r="EA54" s="147"/>
      <c r="EB54" s="147"/>
      <c r="EC54" s="147"/>
      <c r="ED54" s="147"/>
      <c r="EE54" s="147"/>
      <c r="EF54" s="147"/>
      <c r="EG54" s="147"/>
      <c r="EH54" s="147"/>
      <c r="EI54" s="147"/>
      <c r="EJ54" s="147"/>
      <c r="EK54" s="147"/>
      <c r="EL54" s="147"/>
      <c r="EM54" s="147"/>
      <c r="EN54" s="147"/>
      <c r="EO54" s="147"/>
      <c r="EP54" s="147"/>
      <c r="EQ54" s="147"/>
      <c r="ER54" s="147"/>
      <c r="ES54" s="147"/>
      <c r="ET54" s="147"/>
      <c r="EU54" s="147"/>
    </row>
    <row r="55" spans="1:151" s="6" customFormat="1">
      <c r="A55" s="14">
        <v>43402</v>
      </c>
      <c r="B55" s="158" t="s">
        <v>152</v>
      </c>
      <c r="C55" s="9"/>
      <c r="D55" s="9">
        <v>154.08000000000001</v>
      </c>
      <c r="E55" s="9">
        <f t="shared" si="0"/>
        <v>3877.4700000000003</v>
      </c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7"/>
      <c r="EH55" s="147"/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</row>
    <row r="56" spans="1:151" s="6" customFormat="1">
      <c r="A56" s="14">
        <v>43406</v>
      </c>
      <c r="B56" s="125" t="s">
        <v>158</v>
      </c>
      <c r="C56" s="9">
        <v>240</v>
      </c>
      <c r="D56" s="9"/>
      <c r="E56" s="9">
        <f t="shared" si="0"/>
        <v>3637.4700000000003</v>
      </c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</row>
    <row r="57" spans="1:151" s="6" customFormat="1">
      <c r="A57" s="14">
        <v>43408</v>
      </c>
      <c r="B57" s="5" t="s">
        <v>161</v>
      </c>
      <c r="C57" s="9">
        <v>1000</v>
      </c>
      <c r="D57" s="9"/>
      <c r="E57" s="9">
        <f>SUM(E56+D57-C57)</f>
        <v>2637.4700000000003</v>
      </c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7"/>
      <c r="DY57" s="147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7"/>
      <c r="EO57" s="147"/>
      <c r="EP57" s="147"/>
      <c r="EQ57" s="147"/>
      <c r="ER57" s="147"/>
      <c r="ES57" s="147"/>
      <c r="ET57" s="147"/>
      <c r="EU57" s="147"/>
    </row>
    <row r="58" spans="1:151" s="6" customFormat="1">
      <c r="A58" s="14">
        <v>43410</v>
      </c>
      <c r="B58" s="158" t="s">
        <v>162</v>
      </c>
      <c r="C58" s="21">
        <v>44.4</v>
      </c>
      <c r="D58" s="9"/>
      <c r="E58" s="9">
        <f t="shared" si="0"/>
        <v>2593.0700000000002</v>
      </c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47"/>
      <c r="EU58" s="147"/>
    </row>
    <row r="59" spans="1:151">
      <c r="A59" s="14">
        <v>43413</v>
      </c>
      <c r="B59" s="158" t="s">
        <v>164</v>
      </c>
      <c r="C59" s="9"/>
      <c r="D59" s="9">
        <v>72</v>
      </c>
      <c r="E59" s="9">
        <f t="shared" si="0"/>
        <v>2665.07</v>
      </c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</row>
    <row r="60" spans="1:151">
      <c r="A60" s="14">
        <v>43417</v>
      </c>
      <c r="B60" s="15" t="s">
        <v>163</v>
      </c>
      <c r="C60" s="9">
        <v>916.02</v>
      </c>
      <c r="D60" s="9"/>
      <c r="E60" s="9">
        <f t="shared" si="0"/>
        <v>1749.0500000000002</v>
      </c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147"/>
      <c r="DI60" s="147"/>
      <c r="DJ60" s="147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7"/>
      <c r="DV60" s="147"/>
      <c r="DW60" s="147"/>
      <c r="DX60" s="147"/>
      <c r="DY60" s="147"/>
      <c r="DZ60" s="147"/>
      <c r="EA60" s="147"/>
      <c r="EB60" s="147"/>
      <c r="EC60" s="147"/>
      <c r="ED60" s="147"/>
      <c r="EE60" s="147"/>
      <c r="EF60" s="147"/>
      <c r="EG60" s="147"/>
      <c r="EH60" s="147"/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7"/>
      <c r="ET60" s="147"/>
      <c r="EU60" s="147"/>
    </row>
    <row r="61" spans="1:151">
      <c r="A61" s="14">
        <v>43418</v>
      </c>
      <c r="B61" s="5" t="s">
        <v>182</v>
      </c>
      <c r="C61" s="9">
        <v>302.02</v>
      </c>
      <c r="D61" s="9"/>
      <c r="E61" s="9">
        <f t="shared" si="0"/>
        <v>1447.0300000000002</v>
      </c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</row>
    <row r="62" spans="1:151">
      <c r="A62" s="183">
        <v>43418</v>
      </c>
      <c r="B62" s="158" t="s">
        <v>183</v>
      </c>
      <c r="C62" s="159">
        <v>21</v>
      </c>
      <c r="D62" s="9"/>
      <c r="E62" s="9">
        <f t="shared" si="0"/>
        <v>1426.0300000000002</v>
      </c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</row>
    <row r="63" spans="1:151">
      <c r="A63" s="14">
        <v>43432</v>
      </c>
      <c r="B63" s="158" t="s">
        <v>193</v>
      </c>
      <c r="C63" s="9"/>
      <c r="D63" s="9">
        <v>24</v>
      </c>
      <c r="E63" s="9">
        <f t="shared" si="0"/>
        <v>1450.0300000000002</v>
      </c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  <c r="DT63" s="147"/>
      <c r="DU63" s="147"/>
      <c r="DV63" s="147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47"/>
      <c r="EN63" s="147"/>
      <c r="EO63" s="147"/>
      <c r="EP63" s="147"/>
      <c r="EQ63" s="147"/>
      <c r="ER63" s="147"/>
      <c r="ES63" s="147"/>
      <c r="ET63" s="147"/>
      <c r="EU63" s="147"/>
    </row>
    <row r="64" spans="1:151">
      <c r="A64" s="14">
        <v>43435</v>
      </c>
      <c r="B64" s="158" t="s">
        <v>194</v>
      </c>
      <c r="C64" s="9"/>
      <c r="D64" s="9">
        <v>241.92</v>
      </c>
      <c r="E64" s="9">
        <f t="shared" si="0"/>
        <v>1691.9500000000003</v>
      </c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147"/>
      <c r="CB64" s="147"/>
      <c r="CC64" s="147"/>
      <c r="CD64" s="147"/>
      <c r="CE64" s="147"/>
      <c r="CF64" s="147"/>
      <c r="CG64" s="147"/>
      <c r="CH64" s="147"/>
      <c r="CI64" s="147"/>
      <c r="CJ64" s="147"/>
      <c r="CK64" s="147"/>
      <c r="CL64" s="147"/>
      <c r="CM64" s="147"/>
      <c r="CN64" s="147"/>
      <c r="CO64" s="147"/>
      <c r="CP64" s="147"/>
      <c r="CQ64" s="147"/>
      <c r="CR64" s="147"/>
      <c r="CS64" s="147"/>
      <c r="CT64" s="147"/>
      <c r="CU64" s="147"/>
      <c r="CV64" s="147"/>
      <c r="CW64" s="147"/>
      <c r="CX64" s="147"/>
      <c r="CY64" s="147"/>
      <c r="CZ64" s="147"/>
      <c r="DA64" s="147"/>
      <c r="DB64" s="147"/>
      <c r="DC64" s="147"/>
      <c r="DD64" s="147"/>
      <c r="DE64" s="147"/>
      <c r="DF64" s="147"/>
      <c r="DG64" s="147"/>
      <c r="DH64" s="147"/>
      <c r="DI64" s="147"/>
      <c r="DJ64" s="147"/>
      <c r="DK64" s="147"/>
      <c r="DL64" s="147"/>
      <c r="DM64" s="147"/>
      <c r="DN64" s="147"/>
      <c r="DO64" s="147"/>
      <c r="DP64" s="147"/>
      <c r="DQ64" s="147"/>
      <c r="DR64" s="147"/>
      <c r="DS64" s="147"/>
      <c r="DT64" s="147"/>
      <c r="DU64" s="147"/>
      <c r="DV64" s="147"/>
      <c r="DW64" s="147"/>
      <c r="DX64" s="147"/>
      <c r="DY64" s="147"/>
      <c r="DZ64" s="147"/>
      <c r="EA64" s="147"/>
      <c r="EB64" s="147"/>
      <c r="EC64" s="147"/>
      <c r="ED64" s="147"/>
      <c r="EE64" s="147"/>
      <c r="EF64" s="147"/>
      <c r="EG64" s="147"/>
      <c r="EH64" s="147"/>
      <c r="EI64" s="147"/>
      <c r="EJ64" s="147"/>
      <c r="EK64" s="147"/>
      <c r="EL64" s="147"/>
      <c r="EM64" s="147"/>
      <c r="EN64" s="147"/>
      <c r="EO64" s="147"/>
      <c r="EP64" s="147"/>
      <c r="EQ64" s="147"/>
      <c r="ER64" s="147"/>
      <c r="ES64" s="147"/>
      <c r="ET64" s="147"/>
      <c r="EU64" s="147"/>
    </row>
    <row r="65" spans="1:151">
      <c r="A65" s="14">
        <v>43437</v>
      </c>
      <c r="B65" s="15" t="s">
        <v>196</v>
      </c>
      <c r="C65" s="21">
        <v>60</v>
      </c>
      <c r="D65" s="9"/>
      <c r="E65" s="9">
        <f>SUM(E64+D65-C65)</f>
        <v>1631.9500000000003</v>
      </c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147"/>
      <c r="CS65" s="147"/>
      <c r="CT65" s="147"/>
      <c r="CU65" s="147"/>
      <c r="CV65" s="147"/>
      <c r="CW65" s="147"/>
      <c r="CX65" s="147"/>
      <c r="CY65" s="147"/>
      <c r="CZ65" s="147"/>
      <c r="DA65" s="147"/>
      <c r="DB65" s="147"/>
      <c r="DC65" s="147"/>
      <c r="DD65" s="147"/>
      <c r="DE65" s="147"/>
      <c r="DF65" s="147"/>
      <c r="DG65" s="147"/>
      <c r="DH65" s="147"/>
      <c r="DI65" s="147"/>
      <c r="DJ65" s="147"/>
      <c r="DK65" s="147"/>
      <c r="DL65" s="147"/>
      <c r="DM65" s="147"/>
      <c r="DN65" s="147"/>
      <c r="DO65" s="147"/>
      <c r="DP65" s="147"/>
      <c r="DQ65" s="147"/>
      <c r="DR65" s="147"/>
      <c r="DS65" s="147"/>
      <c r="DT65" s="147"/>
      <c r="DU65" s="147"/>
      <c r="DV65" s="147"/>
      <c r="DW65" s="147"/>
      <c r="DX65" s="147"/>
      <c r="DY65" s="147"/>
      <c r="DZ65" s="147"/>
      <c r="EA65" s="147"/>
      <c r="EB65" s="147"/>
      <c r="EC65" s="147"/>
      <c r="ED65" s="147"/>
      <c r="EE65" s="147"/>
      <c r="EF65" s="147"/>
      <c r="EG65" s="147"/>
      <c r="EH65" s="147"/>
      <c r="EI65" s="147"/>
      <c r="EJ65" s="147"/>
      <c r="EK65" s="147"/>
      <c r="EL65" s="147"/>
      <c r="EM65" s="147"/>
      <c r="EN65" s="147"/>
      <c r="EO65" s="147"/>
      <c r="EP65" s="147"/>
      <c r="EQ65" s="147"/>
      <c r="ER65" s="147"/>
      <c r="ES65" s="147"/>
      <c r="ET65" s="147"/>
      <c r="EU65" s="147"/>
    </row>
    <row r="66" spans="1:151">
      <c r="A66" s="14">
        <v>43440</v>
      </c>
      <c r="B66" s="5" t="s">
        <v>197</v>
      </c>
      <c r="C66" s="9"/>
      <c r="D66" s="9">
        <v>36</v>
      </c>
      <c r="E66" s="9">
        <f t="shared" si="0"/>
        <v>1667.9500000000003</v>
      </c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47"/>
      <c r="DV66" s="147"/>
      <c r="DW66" s="147"/>
      <c r="DX66" s="147"/>
      <c r="DY66" s="147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</row>
    <row r="67" spans="1:151">
      <c r="A67" s="177">
        <v>43440</v>
      </c>
      <c r="B67" s="178" t="s">
        <v>199</v>
      </c>
      <c r="C67" s="157">
        <v>270</v>
      </c>
      <c r="D67" s="9"/>
      <c r="E67" s="9">
        <f t="shared" si="0"/>
        <v>1397.9500000000003</v>
      </c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7"/>
      <c r="DD67" s="147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7"/>
      <c r="DP67" s="147"/>
      <c r="DQ67" s="147"/>
      <c r="DR67" s="147"/>
      <c r="DS67" s="147"/>
      <c r="DT67" s="147"/>
      <c r="DU67" s="147"/>
      <c r="DV67" s="147"/>
      <c r="DW67" s="147"/>
      <c r="DX67" s="147"/>
      <c r="DY67" s="147"/>
      <c r="DZ67" s="147"/>
      <c r="EA67" s="147"/>
      <c r="EB67" s="147"/>
      <c r="EC67" s="147"/>
      <c r="ED67" s="147"/>
      <c r="EE67" s="147"/>
      <c r="EF67" s="147"/>
      <c r="EG67" s="147"/>
      <c r="EH67" s="147"/>
      <c r="EI67" s="147"/>
      <c r="EJ67" s="147"/>
      <c r="EK67" s="147"/>
      <c r="EL67" s="147"/>
      <c r="EM67" s="147"/>
      <c r="EN67" s="147"/>
      <c r="EO67" s="147"/>
      <c r="EP67" s="147"/>
      <c r="EQ67" s="147"/>
      <c r="ER67" s="147"/>
      <c r="ES67" s="147"/>
      <c r="ET67" s="147"/>
      <c r="EU67" s="147"/>
    </row>
    <row r="68" spans="1:151">
      <c r="A68" s="183">
        <v>43451</v>
      </c>
      <c r="B68" s="158" t="s">
        <v>203</v>
      </c>
      <c r="C68" s="159">
        <v>48</v>
      </c>
      <c r="D68" s="9"/>
      <c r="E68" s="9">
        <f t="shared" si="0"/>
        <v>1349.9500000000003</v>
      </c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</row>
    <row r="69" spans="1:151">
      <c r="A69" s="183">
        <v>43451</v>
      </c>
      <c r="B69" s="158" t="s">
        <v>204</v>
      </c>
      <c r="C69" s="159">
        <v>252.92</v>
      </c>
      <c r="D69" s="9"/>
      <c r="E69" s="9">
        <f t="shared" si="0"/>
        <v>1097.0300000000002</v>
      </c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7"/>
      <c r="CM69" s="147"/>
      <c r="CN69" s="147"/>
      <c r="CO69" s="147"/>
      <c r="CP69" s="147"/>
      <c r="CQ69" s="147"/>
      <c r="CR69" s="147"/>
      <c r="CS69" s="147"/>
      <c r="CT69" s="147"/>
      <c r="CU69" s="147"/>
      <c r="CV69" s="147"/>
      <c r="CW69" s="147"/>
      <c r="CX69" s="147"/>
      <c r="CY69" s="147"/>
      <c r="CZ69" s="147"/>
      <c r="DA69" s="147"/>
      <c r="DB69" s="147"/>
      <c r="DC69" s="147"/>
      <c r="DD69" s="147"/>
      <c r="DE69" s="147"/>
      <c r="DF69" s="147"/>
      <c r="DG69" s="147"/>
      <c r="DH69" s="147"/>
      <c r="DI69" s="147"/>
      <c r="DJ69" s="147"/>
      <c r="DK69" s="147"/>
      <c r="DL69" s="147"/>
      <c r="DM69" s="147"/>
      <c r="DN69" s="147"/>
      <c r="DO69" s="147"/>
      <c r="DP69" s="147"/>
      <c r="DQ69" s="147"/>
      <c r="DR69" s="147"/>
      <c r="DS69" s="147"/>
      <c r="DT69" s="147"/>
      <c r="DU69" s="147"/>
      <c r="DV69" s="147"/>
      <c r="DW69" s="147"/>
      <c r="DX69" s="147"/>
      <c r="DY69" s="147"/>
      <c r="DZ69" s="147"/>
      <c r="EA69" s="147"/>
      <c r="EB69" s="147"/>
      <c r="EC69" s="147"/>
      <c r="ED69" s="147"/>
      <c r="EE69" s="147"/>
      <c r="EF69" s="147"/>
      <c r="EG69" s="147"/>
      <c r="EH69" s="147"/>
      <c r="EI69" s="147"/>
      <c r="EJ69" s="147"/>
      <c r="EK69" s="147"/>
      <c r="EL69" s="147"/>
      <c r="EM69" s="147"/>
      <c r="EN69" s="147"/>
      <c r="EO69" s="147"/>
      <c r="EP69" s="147"/>
      <c r="EQ69" s="147"/>
      <c r="ER69" s="147"/>
      <c r="ES69" s="147"/>
      <c r="ET69" s="147"/>
      <c r="EU69" s="147"/>
    </row>
    <row r="70" spans="1:151">
      <c r="A70" s="177"/>
      <c r="B70" s="178"/>
      <c r="C70" s="157"/>
      <c r="D70" s="9"/>
      <c r="E70" s="9">
        <f t="shared" si="0"/>
        <v>1097.0300000000002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147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7"/>
      <c r="CK70" s="147"/>
      <c r="CL70" s="147"/>
      <c r="CM70" s="147"/>
      <c r="CN70" s="147"/>
      <c r="CO70" s="147"/>
      <c r="CP70" s="147"/>
      <c r="CQ70" s="147"/>
      <c r="CR70" s="147"/>
      <c r="CS70" s="147"/>
      <c r="CT70" s="147"/>
      <c r="CU70" s="147"/>
      <c r="CV70" s="147"/>
      <c r="CW70" s="147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147"/>
      <c r="DI70" s="147"/>
      <c r="DJ70" s="147"/>
      <c r="DK70" s="147"/>
      <c r="DL70" s="147"/>
      <c r="DM70" s="147"/>
      <c r="DN70" s="147"/>
      <c r="DO70" s="147"/>
      <c r="DP70" s="147"/>
      <c r="DQ70" s="147"/>
      <c r="DR70" s="147"/>
      <c r="DS70" s="147"/>
      <c r="DT70" s="147"/>
      <c r="DU70" s="147"/>
      <c r="DV70" s="147"/>
      <c r="DW70" s="147"/>
      <c r="DX70" s="147"/>
      <c r="DY70" s="147"/>
      <c r="DZ70" s="147"/>
      <c r="EA70" s="147"/>
      <c r="EB70" s="147"/>
      <c r="EC70" s="147"/>
      <c r="ED70" s="147"/>
      <c r="EE70" s="147"/>
      <c r="EF70" s="147"/>
      <c r="EG70" s="147"/>
      <c r="EH70" s="147"/>
      <c r="EI70" s="147"/>
      <c r="EJ70" s="147"/>
      <c r="EK70" s="147"/>
      <c r="EL70" s="147"/>
      <c r="EM70" s="147"/>
      <c r="EN70" s="147"/>
      <c r="EO70" s="147"/>
      <c r="EP70" s="147"/>
      <c r="EQ70" s="147"/>
      <c r="ER70" s="147"/>
      <c r="ES70" s="147"/>
      <c r="ET70" s="147"/>
      <c r="EU70" s="147"/>
    </row>
    <row r="71" spans="1:151">
      <c r="A71" s="177"/>
      <c r="B71" s="178"/>
      <c r="C71" s="157"/>
      <c r="D71" s="9"/>
      <c r="E71" s="9">
        <f t="shared" si="0"/>
        <v>1097.0300000000002</v>
      </c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Y71" s="147"/>
      <c r="BZ71" s="147"/>
      <c r="CA71" s="147"/>
      <c r="CB71" s="147"/>
      <c r="CC71" s="147"/>
      <c r="CD71" s="147"/>
      <c r="CE71" s="147"/>
      <c r="CF71" s="147"/>
      <c r="CG71" s="147"/>
      <c r="CH71" s="147"/>
      <c r="CI71" s="147"/>
      <c r="CJ71" s="147"/>
      <c r="CK71" s="147"/>
      <c r="CL71" s="147"/>
      <c r="CM71" s="147"/>
      <c r="CN71" s="147"/>
      <c r="CO71" s="147"/>
      <c r="CP71" s="147"/>
      <c r="CQ71" s="147"/>
      <c r="CR71" s="147"/>
      <c r="CS71" s="147"/>
      <c r="CT71" s="147"/>
      <c r="CU71" s="147"/>
      <c r="CV71" s="147"/>
      <c r="CW71" s="147"/>
      <c r="CX71" s="147"/>
      <c r="CY71" s="147"/>
      <c r="CZ71" s="147"/>
      <c r="DA71" s="147"/>
      <c r="DB71" s="147"/>
      <c r="DC71" s="147"/>
      <c r="DD71" s="147"/>
      <c r="DE71" s="147"/>
      <c r="DF71" s="147"/>
      <c r="DG71" s="147"/>
      <c r="DH71" s="147"/>
      <c r="DI71" s="147"/>
      <c r="DJ71" s="147"/>
      <c r="DK71" s="147"/>
      <c r="DL71" s="147"/>
      <c r="DM71" s="147"/>
      <c r="DN71" s="147"/>
      <c r="DO71" s="147"/>
      <c r="DP71" s="147"/>
      <c r="DQ71" s="147"/>
      <c r="DR71" s="147"/>
      <c r="DS71" s="147"/>
      <c r="DT71" s="147"/>
      <c r="DU71" s="147"/>
      <c r="DV71" s="147"/>
      <c r="DW71" s="147"/>
      <c r="DX71" s="147"/>
      <c r="DY71" s="147"/>
      <c r="DZ71" s="147"/>
      <c r="EA71" s="147"/>
      <c r="EB71" s="147"/>
      <c r="EC71" s="147"/>
      <c r="ED71" s="147"/>
      <c r="EE71" s="147"/>
      <c r="EF71" s="147"/>
      <c r="EG71" s="147"/>
      <c r="EH71" s="147"/>
      <c r="EI71" s="147"/>
      <c r="EJ71" s="147"/>
      <c r="EK71" s="147"/>
      <c r="EL71" s="147"/>
      <c r="EM71" s="147"/>
      <c r="EN71" s="147"/>
      <c r="EO71" s="147"/>
      <c r="EP71" s="147"/>
      <c r="EQ71" s="147"/>
      <c r="ER71" s="147"/>
      <c r="ES71" s="147"/>
      <c r="ET71" s="147"/>
      <c r="EU71" s="147"/>
    </row>
    <row r="72" spans="1:151">
      <c r="A72" s="177"/>
      <c r="B72" s="178"/>
      <c r="C72" s="157"/>
      <c r="D72" s="9"/>
      <c r="E72" s="9">
        <f t="shared" si="0"/>
        <v>1097.0300000000002</v>
      </c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  <c r="CC72" s="147"/>
      <c r="CD72" s="147"/>
      <c r="CE72" s="147"/>
      <c r="CF72" s="147"/>
      <c r="CG72" s="147"/>
      <c r="CH72" s="147"/>
      <c r="CI72" s="147"/>
      <c r="CJ72" s="147"/>
      <c r="CK72" s="147"/>
      <c r="CL72" s="147"/>
      <c r="CM72" s="147"/>
      <c r="CN72" s="147"/>
      <c r="CO72" s="147"/>
      <c r="CP72" s="147"/>
      <c r="CQ72" s="147"/>
      <c r="CR72" s="147"/>
      <c r="CS72" s="147"/>
      <c r="CT72" s="147"/>
      <c r="CU72" s="147"/>
      <c r="CV72" s="147"/>
      <c r="CW72" s="147"/>
      <c r="CX72" s="147"/>
      <c r="CY72" s="147"/>
      <c r="CZ72" s="147"/>
      <c r="DA72" s="147"/>
      <c r="DB72" s="147"/>
      <c r="DC72" s="147"/>
      <c r="DD72" s="147"/>
      <c r="DE72" s="147"/>
      <c r="DF72" s="147"/>
      <c r="DG72" s="147"/>
      <c r="DH72" s="147"/>
      <c r="DI72" s="147"/>
      <c r="DJ72" s="147"/>
      <c r="DK72" s="147"/>
      <c r="DL72" s="147"/>
      <c r="DM72" s="147"/>
      <c r="DN72" s="147"/>
      <c r="DO72" s="147"/>
      <c r="DP72" s="147"/>
      <c r="DQ72" s="147"/>
      <c r="DR72" s="147"/>
      <c r="DS72" s="147"/>
      <c r="DT72" s="147"/>
      <c r="DU72" s="147"/>
      <c r="DV72" s="147"/>
      <c r="DW72" s="147"/>
      <c r="DX72" s="147"/>
      <c r="DY72" s="147"/>
      <c r="DZ72" s="147"/>
      <c r="EA72" s="147"/>
      <c r="EB72" s="147"/>
      <c r="EC72" s="147"/>
      <c r="ED72" s="147"/>
      <c r="EE72" s="147"/>
      <c r="EF72" s="147"/>
      <c r="EG72" s="147"/>
      <c r="EH72" s="147"/>
      <c r="EI72" s="147"/>
      <c r="EJ72" s="147"/>
      <c r="EK72" s="147"/>
      <c r="EL72" s="147"/>
      <c r="EM72" s="147"/>
      <c r="EN72" s="147"/>
      <c r="EO72" s="147"/>
      <c r="EP72" s="147"/>
      <c r="EQ72" s="147"/>
      <c r="ER72" s="147"/>
      <c r="ES72" s="147"/>
      <c r="ET72" s="147"/>
      <c r="EU72" s="147"/>
    </row>
    <row r="73" spans="1:151">
      <c r="A73" s="177"/>
      <c r="B73" s="178"/>
      <c r="C73" s="157"/>
      <c r="D73" s="9"/>
      <c r="E73" s="9">
        <f t="shared" si="0"/>
        <v>1097.0300000000002</v>
      </c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47"/>
      <c r="CJ73" s="147"/>
      <c r="CK73" s="147"/>
      <c r="CL73" s="147"/>
      <c r="CM73" s="147"/>
      <c r="CN73" s="147"/>
      <c r="CO73" s="147"/>
      <c r="CP73" s="147"/>
      <c r="CQ73" s="147"/>
      <c r="CR73" s="147"/>
      <c r="CS73" s="147"/>
      <c r="CT73" s="147"/>
      <c r="CU73" s="147"/>
      <c r="CV73" s="147"/>
      <c r="CW73" s="147"/>
      <c r="CX73" s="147"/>
      <c r="CY73" s="147"/>
      <c r="CZ73" s="147"/>
      <c r="DA73" s="147"/>
      <c r="DB73" s="147"/>
      <c r="DC73" s="147"/>
      <c r="DD73" s="147"/>
      <c r="DE73" s="147"/>
      <c r="DF73" s="147"/>
      <c r="DG73" s="147"/>
      <c r="DH73" s="147"/>
      <c r="DI73" s="147"/>
      <c r="DJ73" s="147"/>
      <c r="DK73" s="147"/>
      <c r="DL73" s="147"/>
      <c r="DM73" s="147"/>
      <c r="DN73" s="147"/>
      <c r="DO73" s="147"/>
      <c r="DP73" s="147"/>
      <c r="DQ73" s="147"/>
      <c r="DR73" s="147"/>
      <c r="DS73" s="147"/>
      <c r="DT73" s="147"/>
      <c r="DU73" s="147"/>
      <c r="DV73" s="147"/>
      <c r="DW73" s="147"/>
      <c r="DX73" s="147"/>
      <c r="DY73" s="147"/>
      <c r="DZ73" s="147"/>
      <c r="EA73" s="147"/>
      <c r="EB73" s="147"/>
      <c r="EC73" s="147"/>
      <c r="ED73" s="147"/>
      <c r="EE73" s="147"/>
      <c r="EF73" s="147"/>
      <c r="EG73" s="147"/>
      <c r="EH73" s="147"/>
      <c r="EI73" s="147"/>
      <c r="EJ73" s="147"/>
      <c r="EK73" s="147"/>
      <c r="EL73" s="147"/>
      <c r="EM73" s="147"/>
      <c r="EN73" s="147"/>
      <c r="EO73" s="147"/>
      <c r="EP73" s="147"/>
      <c r="EQ73" s="147"/>
      <c r="ER73" s="147"/>
      <c r="ES73" s="147"/>
      <c r="ET73" s="147"/>
      <c r="EU73" s="147"/>
    </row>
    <row r="74" spans="1:151">
      <c r="A74" s="177"/>
      <c r="B74" s="178"/>
      <c r="C74" s="179"/>
      <c r="D74" s="9"/>
      <c r="E74" s="9">
        <f t="shared" ref="E74:E76" si="1">SUM(E73+D74-C74)</f>
        <v>1097.0300000000002</v>
      </c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  <c r="CC74" s="147"/>
      <c r="CD74" s="147"/>
      <c r="CE74" s="147"/>
      <c r="CF74" s="147"/>
      <c r="CG74" s="147"/>
      <c r="CH74" s="147"/>
      <c r="CI74" s="147"/>
      <c r="CJ74" s="147"/>
      <c r="CK74" s="147"/>
      <c r="CL74" s="147"/>
      <c r="CM74" s="147"/>
      <c r="CN74" s="147"/>
      <c r="CO74" s="147"/>
      <c r="CP74" s="147"/>
      <c r="CQ74" s="147"/>
      <c r="CR74" s="147"/>
      <c r="CS74" s="147"/>
      <c r="CT74" s="147"/>
      <c r="CU74" s="147"/>
      <c r="CV74" s="147"/>
      <c r="CW74" s="147"/>
      <c r="CX74" s="147"/>
      <c r="CY74" s="147"/>
      <c r="CZ74" s="147"/>
      <c r="DA74" s="147"/>
      <c r="DB74" s="147"/>
      <c r="DC74" s="147"/>
      <c r="DD74" s="147"/>
      <c r="DE74" s="147"/>
      <c r="DF74" s="147"/>
      <c r="DG74" s="147"/>
      <c r="DH74" s="147"/>
      <c r="DI74" s="147"/>
      <c r="DJ74" s="147"/>
      <c r="DK74" s="147"/>
      <c r="DL74" s="147"/>
      <c r="DM74" s="147"/>
      <c r="DN74" s="147"/>
      <c r="DO74" s="147"/>
      <c r="DP74" s="147"/>
      <c r="DQ74" s="147"/>
      <c r="DR74" s="147"/>
      <c r="DS74" s="147"/>
      <c r="DT74" s="147"/>
      <c r="DU74" s="147"/>
      <c r="DV74" s="147"/>
      <c r="DW74" s="147"/>
      <c r="DX74" s="147"/>
      <c r="DY74" s="147"/>
      <c r="DZ74" s="147"/>
      <c r="EA74" s="147"/>
      <c r="EB74" s="147"/>
      <c r="EC74" s="147"/>
      <c r="ED74" s="147"/>
      <c r="EE74" s="147"/>
      <c r="EF74" s="147"/>
      <c r="EG74" s="147"/>
      <c r="EH74" s="147"/>
      <c r="EI74" s="147"/>
      <c r="EJ74" s="147"/>
      <c r="EK74" s="147"/>
      <c r="EL74" s="147"/>
      <c r="EM74" s="147"/>
      <c r="EN74" s="147"/>
      <c r="EO74" s="147"/>
      <c r="EP74" s="147"/>
      <c r="EQ74" s="147"/>
      <c r="ER74" s="147"/>
      <c r="ES74" s="147"/>
      <c r="ET74" s="147"/>
      <c r="EU74" s="147"/>
    </row>
    <row r="75" spans="1:151">
      <c r="A75" s="226"/>
      <c r="B75" s="227"/>
      <c r="C75" s="9"/>
      <c r="D75" s="9"/>
      <c r="E75" s="9">
        <f t="shared" si="1"/>
        <v>1097.0300000000002</v>
      </c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7"/>
      <c r="BW75" s="147"/>
      <c r="BX75" s="147"/>
      <c r="BY75" s="147"/>
      <c r="BZ75" s="147"/>
      <c r="CA75" s="147"/>
      <c r="CB75" s="147"/>
      <c r="CC75" s="147"/>
      <c r="CD75" s="147"/>
      <c r="CE75" s="147"/>
      <c r="CF75" s="147"/>
      <c r="CG75" s="147"/>
      <c r="CH75" s="147"/>
      <c r="CI75" s="147"/>
      <c r="CJ75" s="147"/>
      <c r="CK75" s="147"/>
      <c r="CL75" s="147"/>
      <c r="CM75" s="147"/>
      <c r="CN75" s="147"/>
      <c r="CO75" s="147"/>
      <c r="CP75" s="147"/>
      <c r="CQ75" s="147"/>
      <c r="CR75" s="147"/>
      <c r="CS75" s="147"/>
      <c r="CT75" s="147"/>
      <c r="CU75" s="147"/>
      <c r="CV75" s="147"/>
      <c r="CW75" s="147"/>
      <c r="CX75" s="147"/>
      <c r="CY75" s="147"/>
      <c r="CZ75" s="147"/>
      <c r="DA75" s="147"/>
      <c r="DB75" s="147"/>
      <c r="DC75" s="147"/>
      <c r="DD75" s="147"/>
      <c r="DE75" s="147"/>
      <c r="DF75" s="147"/>
      <c r="DG75" s="147"/>
      <c r="DH75" s="147"/>
      <c r="DI75" s="147"/>
      <c r="DJ75" s="147"/>
      <c r="DK75" s="147"/>
      <c r="DL75" s="147"/>
      <c r="DM75" s="147"/>
      <c r="DN75" s="147"/>
      <c r="DO75" s="147"/>
      <c r="DP75" s="147"/>
      <c r="DQ75" s="147"/>
      <c r="DR75" s="147"/>
      <c r="DS75" s="147"/>
      <c r="DT75" s="147"/>
      <c r="DU75" s="147"/>
      <c r="DV75" s="147"/>
      <c r="DW75" s="147"/>
      <c r="DX75" s="147"/>
      <c r="DY75" s="147"/>
      <c r="DZ75" s="147"/>
      <c r="EA75" s="147"/>
      <c r="EB75" s="147"/>
      <c r="EC75" s="147"/>
      <c r="ED75" s="147"/>
      <c r="EE75" s="147"/>
      <c r="EF75" s="147"/>
      <c r="EG75" s="147"/>
      <c r="EH75" s="147"/>
      <c r="EI75" s="147"/>
      <c r="EJ75" s="147"/>
      <c r="EK75" s="147"/>
      <c r="EL75" s="147"/>
      <c r="EM75" s="147"/>
      <c r="EN75" s="147"/>
      <c r="EO75" s="147"/>
      <c r="EP75" s="147"/>
      <c r="EQ75" s="147"/>
      <c r="ER75" s="147"/>
      <c r="ES75" s="147"/>
      <c r="ET75" s="147"/>
      <c r="EU75" s="147"/>
    </row>
    <row r="76" spans="1:151">
      <c r="A76" s="223" t="s">
        <v>13</v>
      </c>
      <c r="B76" s="224"/>
      <c r="C76" s="224"/>
      <c r="D76" s="225"/>
      <c r="E76" s="168">
        <f t="shared" si="1"/>
        <v>1097.0300000000002</v>
      </c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147"/>
      <c r="CK76" s="147"/>
      <c r="CL76" s="147"/>
      <c r="CM76" s="147"/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147"/>
      <c r="DB76" s="147"/>
      <c r="DC76" s="147"/>
      <c r="DD76" s="147"/>
      <c r="DE76" s="147"/>
      <c r="DF76" s="147"/>
      <c r="DG76" s="147"/>
      <c r="DH76" s="147"/>
      <c r="DI76" s="147"/>
      <c r="DJ76" s="147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7"/>
      <c r="DV76" s="147"/>
      <c r="DW76" s="147"/>
      <c r="DX76" s="147"/>
      <c r="DY76" s="147"/>
      <c r="DZ76" s="147"/>
      <c r="EA76" s="147"/>
      <c r="EB76" s="147"/>
      <c r="EC76" s="147"/>
      <c r="ED76" s="147"/>
      <c r="EE76" s="147"/>
      <c r="EF76" s="147"/>
      <c r="EG76" s="147"/>
      <c r="EH76" s="147"/>
      <c r="EI76" s="147"/>
      <c r="EJ76" s="147"/>
      <c r="EK76" s="147"/>
      <c r="EL76" s="147"/>
      <c r="EM76" s="147"/>
      <c r="EN76" s="147"/>
      <c r="EO76" s="147"/>
      <c r="EP76" s="147"/>
      <c r="EQ76" s="147"/>
      <c r="ER76" s="147"/>
      <c r="ES76" s="147"/>
      <c r="ET76" s="147"/>
      <c r="EU76" s="147"/>
    </row>
    <row r="77" spans="1:151"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147"/>
      <c r="CD77" s="147"/>
      <c r="CE77" s="147"/>
      <c r="CF77" s="147"/>
      <c r="CG77" s="147"/>
      <c r="CH77" s="147"/>
      <c r="CI77" s="147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47"/>
      <c r="EH77" s="147"/>
      <c r="EI77" s="147"/>
      <c r="EJ77" s="147"/>
      <c r="EK77" s="147"/>
      <c r="EL77" s="147"/>
      <c r="EM77" s="147"/>
      <c r="EN77" s="147"/>
      <c r="EO77" s="147"/>
      <c r="EP77" s="147"/>
      <c r="EQ77" s="147"/>
      <c r="ER77" s="147"/>
      <c r="ES77" s="147"/>
      <c r="ET77" s="147"/>
      <c r="EU77" s="147"/>
    </row>
  </sheetData>
  <mergeCells count="4">
    <mergeCell ref="A2:E2"/>
    <mergeCell ref="A5:D5"/>
    <mergeCell ref="A76:D76"/>
    <mergeCell ref="A75:B7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80"/>
  <sheetViews>
    <sheetView tabSelected="1" zoomScale="120" zoomScaleNormal="120" workbookViewId="0">
      <selection activeCell="G79" sqref="G79"/>
    </sheetView>
  </sheetViews>
  <sheetFormatPr baseColWidth="10" defaultColWidth="11.5" defaultRowHeight="13"/>
  <cols>
    <col min="1" max="5" width="11.5" style="18"/>
    <col min="6" max="6" width="14.6640625" style="18" bestFit="1" customWidth="1"/>
    <col min="7" max="7" width="11.5" style="18"/>
    <col min="8" max="8" width="28" style="18" customWidth="1"/>
    <col min="9" max="16384" width="11.5" style="18"/>
  </cols>
  <sheetData>
    <row r="1" spans="1:10" ht="31">
      <c r="A1" s="231" t="s">
        <v>16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33">
      <c r="A2" s="233" t="s">
        <v>17</v>
      </c>
      <c r="B2" s="234"/>
      <c r="C2" s="234"/>
      <c r="D2" s="234"/>
      <c r="E2" s="234"/>
      <c r="F2" s="234"/>
      <c r="G2" s="235">
        <v>2018</v>
      </c>
      <c r="H2" s="235"/>
      <c r="I2" s="235"/>
      <c r="J2" s="235"/>
    </row>
    <row r="3" spans="1:10" ht="18">
      <c r="A3" s="236" t="s">
        <v>18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10" ht="9" customHeight="1" thickBot="1">
      <c r="A4" s="10"/>
      <c r="B4" s="10"/>
      <c r="C4" s="10"/>
      <c r="D4" s="10"/>
      <c r="E4" s="19"/>
      <c r="F4" s="10"/>
      <c r="G4" s="10"/>
      <c r="H4" s="20"/>
      <c r="I4" s="24"/>
      <c r="J4" s="25"/>
    </row>
    <row r="5" spans="1:10">
      <c r="A5" s="26" t="s">
        <v>19</v>
      </c>
      <c r="B5" s="27"/>
      <c r="C5" s="27"/>
      <c r="D5" s="27"/>
      <c r="E5" s="28"/>
      <c r="F5" s="29" t="s">
        <v>20</v>
      </c>
      <c r="G5" s="26"/>
      <c r="H5" s="30"/>
      <c r="I5" s="28"/>
      <c r="J5" s="29" t="s">
        <v>21</v>
      </c>
    </row>
    <row r="6" spans="1:10" ht="14" thickBot="1">
      <c r="A6" s="238" t="s">
        <v>22</v>
      </c>
      <c r="B6" s="239"/>
      <c r="C6" s="31"/>
      <c r="D6" s="32"/>
      <c r="E6" s="33"/>
      <c r="F6" s="34">
        <f>'Poste 1 stages'!C42</f>
        <v>180</v>
      </c>
      <c r="G6" s="35"/>
      <c r="H6" s="36"/>
      <c r="I6" s="33"/>
      <c r="J6" s="34">
        <f>SUM('Poste 1 stages'!D42)</f>
        <v>1383</v>
      </c>
    </row>
    <row r="7" spans="1:10">
      <c r="A7" s="131"/>
      <c r="B7" s="132"/>
      <c r="C7" s="132" t="s">
        <v>23</v>
      </c>
      <c r="D7" s="37"/>
      <c r="E7" s="38"/>
      <c r="F7" s="39"/>
      <c r="G7" s="40"/>
      <c r="H7" s="41" t="s">
        <v>23</v>
      </c>
      <c r="I7" s="38"/>
      <c r="J7" s="39"/>
    </row>
    <row r="8" spans="1:10">
      <c r="A8" s="140" t="s">
        <v>184</v>
      </c>
      <c r="B8" s="141"/>
      <c r="C8" s="141"/>
      <c r="D8" s="142"/>
      <c r="E8" s="42"/>
      <c r="F8" s="39">
        <v>180</v>
      </c>
      <c r="G8" s="140" t="s">
        <v>51</v>
      </c>
      <c r="H8" s="142"/>
      <c r="I8" s="43"/>
      <c r="J8" s="39">
        <v>1383</v>
      </c>
    </row>
    <row r="9" spans="1:10">
      <c r="A9" s="131"/>
      <c r="B9" s="132"/>
      <c r="C9" s="132"/>
      <c r="D9" s="132"/>
      <c r="E9" s="42"/>
      <c r="F9" s="39"/>
      <c r="G9" s="44"/>
      <c r="H9" s="45"/>
      <c r="I9" s="43"/>
      <c r="J9" s="39"/>
    </row>
    <row r="10" spans="1:10">
      <c r="A10" s="131"/>
      <c r="B10" s="132"/>
      <c r="C10" s="132"/>
      <c r="D10" s="132"/>
      <c r="E10" s="42"/>
      <c r="F10" s="39"/>
      <c r="G10" s="44"/>
      <c r="H10" s="45"/>
      <c r="I10" s="43"/>
      <c r="J10" s="39"/>
    </row>
    <row r="11" spans="1:10">
      <c r="A11" s="131"/>
      <c r="B11" s="132"/>
      <c r="C11" s="132"/>
      <c r="D11" s="132"/>
      <c r="E11" s="42"/>
      <c r="F11" s="39"/>
      <c r="G11" s="44"/>
      <c r="H11" s="46"/>
      <c r="I11" s="43"/>
      <c r="J11" s="39"/>
    </row>
    <row r="12" spans="1:10">
      <c r="A12" s="131"/>
      <c r="B12" s="132"/>
      <c r="C12" s="132"/>
      <c r="D12" s="132"/>
      <c r="E12" s="42"/>
      <c r="F12" s="39"/>
      <c r="G12" s="44"/>
      <c r="H12" s="46"/>
      <c r="I12" s="43"/>
      <c r="J12" s="39"/>
    </row>
    <row r="13" spans="1:10">
      <c r="A13" s="131"/>
      <c r="B13" s="132"/>
      <c r="C13" s="132"/>
      <c r="D13" s="47"/>
      <c r="E13" s="42"/>
      <c r="F13" s="39"/>
      <c r="G13" s="44"/>
      <c r="H13" s="46"/>
      <c r="I13" s="43"/>
      <c r="J13" s="39"/>
    </row>
    <row r="14" spans="1:10" ht="14" thickBot="1">
      <c r="A14" s="131"/>
      <c r="B14" s="132"/>
      <c r="C14" s="132"/>
      <c r="D14" s="47"/>
      <c r="E14" s="42"/>
      <c r="F14" s="39"/>
      <c r="G14" s="229"/>
      <c r="H14" s="230"/>
      <c r="I14" s="43"/>
      <c r="J14" s="39"/>
    </row>
    <row r="15" spans="1:10">
      <c r="A15" s="48" t="s">
        <v>24</v>
      </c>
      <c r="B15" s="49"/>
      <c r="C15" s="49"/>
      <c r="D15" s="49"/>
      <c r="E15" s="50"/>
      <c r="F15" s="51" t="s">
        <v>20</v>
      </c>
      <c r="G15" s="48"/>
      <c r="H15" s="52"/>
      <c r="I15" s="53"/>
      <c r="J15" s="51" t="s">
        <v>21</v>
      </c>
    </row>
    <row r="16" spans="1:10" ht="14" thickBot="1">
      <c r="A16" s="54" t="s">
        <v>25</v>
      </c>
      <c r="B16" s="55"/>
      <c r="C16" s="55"/>
      <c r="D16" s="56"/>
      <c r="E16" s="57"/>
      <c r="F16" s="58">
        <f>SUM('Poste 2 Activités + réunions'!C27)</f>
        <v>2816.7799999999997</v>
      </c>
      <c r="G16" s="59"/>
      <c r="H16" s="60"/>
      <c r="I16" s="61"/>
      <c r="J16" s="58">
        <f>SUM('Poste 2 Activités + réunions'!D27)</f>
        <v>1087.92</v>
      </c>
    </row>
    <row r="17" spans="1:13">
      <c r="A17" s="131"/>
      <c r="B17" s="132"/>
      <c r="C17" s="132" t="s">
        <v>23</v>
      </c>
      <c r="D17" s="37"/>
      <c r="E17" s="42"/>
      <c r="F17" s="39"/>
      <c r="G17" s="63"/>
      <c r="H17" s="41" t="s">
        <v>23</v>
      </c>
      <c r="I17" s="38"/>
      <c r="J17" s="62"/>
    </row>
    <row r="18" spans="1:13">
      <c r="A18" s="161" t="s">
        <v>187</v>
      </c>
      <c r="B18" s="132"/>
      <c r="C18" s="132"/>
      <c r="D18" s="132"/>
      <c r="E18" s="42"/>
      <c r="F18" s="39"/>
      <c r="G18" s="63"/>
      <c r="H18" s="41"/>
      <c r="I18" s="38"/>
      <c r="J18" s="62"/>
    </row>
    <row r="19" spans="1:13">
      <c r="A19" s="131"/>
      <c r="B19" s="132" t="s">
        <v>54</v>
      </c>
      <c r="C19" s="132"/>
      <c r="D19" s="132"/>
      <c r="E19" s="42"/>
      <c r="F19" s="39">
        <v>40</v>
      </c>
      <c r="G19" s="63"/>
      <c r="H19" s="41"/>
      <c r="I19" s="38"/>
      <c r="J19" s="62"/>
    </row>
    <row r="20" spans="1:13">
      <c r="A20" s="131"/>
      <c r="B20" s="132" t="s">
        <v>55</v>
      </c>
      <c r="C20" s="132"/>
      <c r="D20" s="132"/>
      <c r="E20" s="42"/>
      <c r="F20" s="39">
        <v>96</v>
      </c>
      <c r="G20" s="63"/>
      <c r="H20" s="41"/>
      <c r="I20" s="38"/>
      <c r="J20" s="62"/>
    </row>
    <row r="21" spans="1:13">
      <c r="A21" s="131"/>
      <c r="B21" s="132" t="s">
        <v>56</v>
      </c>
      <c r="C21" s="132"/>
      <c r="D21" s="132"/>
      <c r="E21" s="42"/>
      <c r="F21" s="39">
        <v>99</v>
      </c>
      <c r="G21" s="63"/>
      <c r="H21" s="41"/>
      <c r="I21" s="38"/>
      <c r="J21" s="62"/>
    </row>
    <row r="22" spans="1:13">
      <c r="A22" s="131"/>
      <c r="B22" s="132"/>
      <c r="C22" s="132"/>
      <c r="D22" s="132"/>
      <c r="E22" s="42"/>
      <c r="F22" s="39"/>
      <c r="G22" s="63"/>
      <c r="H22" s="41"/>
      <c r="I22" s="38"/>
      <c r="J22" s="62"/>
      <c r="L22" s="203"/>
      <c r="M22" s="203"/>
    </row>
    <row r="23" spans="1:13">
      <c r="A23" s="161" t="s">
        <v>60</v>
      </c>
      <c r="B23" s="132"/>
      <c r="C23" s="132"/>
      <c r="D23" s="132"/>
      <c r="E23" s="42"/>
      <c r="F23" s="39"/>
      <c r="G23" s="63"/>
      <c r="H23" s="41"/>
      <c r="I23" s="38"/>
      <c r="J23" s="62"/>
    </row>
    <row r="24" spans="1:13">
      <c r="A24" s="161"/>
      <c r="B24" s="132" t="s">
        <v>185</v>
      </c>
      <c r="C24" s="132"/>
      <c r="D24" s="132"/>
      <c r="E24" s="42"/>
      <c r="F24" s="39">
        <v>1000</v>
      </c>
      <c r="G24" s="63"/>
      <c r="H24" s="41"/>
      <c r="I24" s="38"/>
      <c r="J24" s="62"/>
    </row>
    <row r="25" spans="1:13">
      <c r="A25" s="131"/>
      <c r="B25" s="132" t="s">
        <v>56</v>
      </c>
      <c r="C25" s="132"/>
      <c r="D25" s="132"/>
      <c r="E25" s="42"/>
      <c r="F25" s="39">
        <v>44.4</v>
      </c>
      <c r="G25" s="63"/>
      <c r="H25" s="41"/>
      <c r="I25" s="38"/>
      <c r="J25" s="62"/>
    </row>
    <row r="26" spans="1:13">
      <c r="A26" s="131"/>
      <c r="B26" s="132"/>
      <c r="C26" s="132"/>
      <c r="D26" s="132"/>
      <c r="E26" s="42"/>
      <c r="F26" s="39"/>
      <c r="G26" s="63"/>
      <c r="H26" s="41"/>
      <c r="I26" s="38"/>
      <c r="J26" s="62"/>
    </row>
    <row r="27" spans="1:13">
      <c r="A27" s="161" t="s">
        <v>57</v>
      </c>
      <c r="B27" s="132"/>
      <c r="C27" s="132"/>
      <c r="D27" s="132"/>
      <c r="E27" s="42"/>
      <c r="F27" s="39"/>
      <c r="G27" s="63"/>
      <c r="H27" s="41"/>
      <c r="I27" s="38"/>
      <c r="J27" s="62"/>
    </row>
    <row r="28" spans="1:13">
      <c r="A28" s="131"/>
      <c r="B28" s="132" t="s">
        <v>58</v>
      </c>
      <c r="C28" s="132"/>
      <c r="D28" s="132"/>
      <c r="E28" s="42"/>
      <c r="F28" s="39"/>
      <c r="G28" s="199" t="s">
        <v>186</v>
      </c>
      <c r="H28" s="41"/>
      <c r="I28" s="38"/>
      <c r="J28" s="62">
        <v>317.38</v>
      </c>
    </row>
    <row r="29" spans="1:13">
      <c r="A29" s="131"/>
      <c r="B29" s="132" t="s">
        <v>108</v>
      </c>
      <c r="C29" s="132"/>
      <c r="D29" s="132"/>
      <c r="E29" s="42"/>
      <c r="F29" s="39">
        <v>154.08000000000001</v>
      </c>
      <c r="G29" s="199" t="s">
        <v>189</v>
      </c>
      <c r="H29" s="41"/>
      <c r="I29" s="38"/>
      <c r="J29" s="62">
        <v>154.08000000000001</v>
      </c>
    </row>
    <row r="30" spans="1:13">
      <c r="A30" s="131"/>
      <c r="B30" s="132" t="s">
        <v>191</v>
      </c>
      <c r="C30" s="132"/>
      <c r="D30" s="132"/>
      <c r="E30" s="42"/>
      <c r="F30" s="39">
        <v>154.08000000000001</v>
      </c>
      <c r="G30" s="199" t="s">
        <v>192</v>
      </c>
      <c r="H30" s="41"/>
      <c r="I30" s="38"/>
      <c r="J30" s="62">
        <v>154.08000000000001</v>
      </c>
    </row>
    <row r="31" spans="1:13">
      <c r="A31" s="131"/>
      <c r="B31" s="132" t="s">
        <v>205</v>
      </c>
      <c r="C31" s="132"/>
      <c r="D31" s="132"/>
      <c r="E31" s="42"/>
      <c r="F31" s="39">
        <v>252.92</v>
      </c>
      <c r="G31" s="155" t="s">
        <v>206</v>
      </c>
      <c r="H31" s="41"/>
      <c r="I31" s="38"/>
      <c r="J31" s="62"/>
    </row>
    <row r="32" spans="1:13">
      <c r="A32" s="131"/>
      <c r="B32" s="132"/>
      <c r="C32" s="132"/>
      <c r="D32" s="132"/>
      <c r="E32" s="42"/>
      <c r="F32" s="39"/>
      <c r="G32" s="155"/>
      <c r="H32" s="41"/>
      <c r="I32" s="38"/>
      <c r="J32" s="62"/>
    </row>
    <row r="33" spans="1:10">
      <c r="A33" s="161" t="s">
        <v>59</v>
      </c>
      <c r="B33" s="132"/>
      <c r="C33" s="132"/>
      <c r="D33" s="132"/>
      <c r="E33" s="42"/>
      <c r="F33" s="39"/>
      <c r="G33" s="155"/>
      <c r="H33" s="41"/>
      <c r="I33" s="38"/>
      <c r="J33" s="62"/>
    </row>
    <row r="34" spans="1:10">
      <c r="A34" s="131"/>
      <c r="B34" s="132" t="s">
        <v>201</v>
      </c>
      <c r="C34" s="132"/>
      <c r="D34" s="132"/>
      <c r="E34" s="42"/>
      <c r="F34" s="39">
        <v>653.28</v>
      </c>
      <c r="G34" s="199" t="s">
        <v>190</v>
      </c>
      <c r="H34" s="41"/>
      <c r="I34" s="38"/>
      <c r="J34" s="62">
        <v>462.38</v>
      </c>
    </row>
    <row r="35" spans="1:10">
      <c r="A35" s="131"/>
      <c r="B35" s="132" t="s">
        <v>198</v>
      </c>
      <c r="C35" s="132"/>
      <c r="D35" s="132"/>
      <c r="E35" s="42"/>
      <c r="F35" s="39">
        <v>323.02</v>
      </c>
      <c r="G35" s="155"/>
      <c r="H35" s="41"/>
      <c r="I35" s="38"/>
      <c r="J35" s="62"/>
    </row>
    <row r="36" spans="1:10" ht="14" thickBot="1">
      <c r="A36" s="131"/>
      <c r="B36" s="132"/>
      <c r="C36" s="132"/>
      <c r="D36" s="132"/>
      <c r="E36" s="42"/>
      <c r="F36" s="39"/>
      <c r="G36" s="63"/>
      <c r="H36" s="41"/>
      <c r="I36" s="38"/>
      <c r="J36" s="62"/>
    </row>
    <row r="37" spans="1:10">
      <c r="A37" s="48" t="s">
        <v>26</v>
      </c>
      <c r="B37" s="49"/>
      <c r="C37" s="49"/>
      <c r="D37" s="49"/>
      <c r="E37" s="64"/>
      <c r="F37" s="51" t="s">
        <v>20</v>
      </c>
      <c r="G37" s="65"/>
      <c r="H37" s="66"/>
      <c r="I37" s="64"/>
      <c r="J37" s="51" t="s">
        <v>21</v>
      </c>
    </row>
    <row r="38" spans="1:10" ht="14" thickBot="1">
      <c r="A38" s="54" t="s">
        <v>27</v>
      </c>
      <c r="B38" s="55"/>
      <c r="C38" s="55"/>
      <c r="D38" s="67"/>
      <c r="E38" s="68"/>
      <c r="F38" s="58">
        <f>SUM('Poste 3 Matériels'!C12)</f>
        <v>0</v>
      </c>
      <c r="G38" s="69"/>
      <c r="H38" s="60"/>
      <c r="I38" s="70"/>
      <c r="J38" s="58">
        <f>SUM('Poste 3 Matériels'!D12)</f>
        <v>0</v>
      </c>
    </row>
    <row r="39" spans="1:10">
      <c r="A39" s="71"/>
      <c r="B39" s="72"/>
      <c r="C39" s="132" t="s">
        <v>23</v>
      </c>
      <c r="D39" s="132"/>
      <c r="E39" s="42"/>
      <c r="F39" s="137"/>
      <c r="G39" s="76"/>
      <c r="H39" s="77" t="s">
        <v>23</v>
      </c>
      <c r="I39" s="74"/>
      <c r="J39" s="75"/>
    </row>
    <row r="40" spans="1:10">
      <c r="A40" s="98"/>
      <c r="B40" s="79"/>
      <c r="C40" s="132"/>
      <c r="D40" s="132"/>
      <c r="E40" s="42"/>
      <c r="F40" s="62"/>
      <c r="G40" s="78"/>
      <c r="H40" s="79"/>
      <c r="I40" s="80"/>
      <c r="J40" s="81"/>
    </row>
    <row r="41" spans="1:10">
      <c r="A41" s="98"/>
      <c r="B41" s="79"/>
      <c r="C41" s="132"/>
      <c r="D41" s="132"/>
      <c r="E41" s="42"/>
      <c r="F41" s="160"/>
      <c r="G41" s="78"/>
      <c r="H41" s="79"/>
      <c r="I41" s="80"/>
      <c r="J41" s="81"/>
    </row>
    <row r="42" spans="1:10">
      <c r="A42" s="98"/>
      <c r="B42" s="79"/>
      <c r="C42" s="132"/>
      <c r="D42" s="132"/>
      <c r="E42" s="42"/>
      <c r="F42" s="138"/>
      <c r="G42" s="78"/>
      <c r="H42" s="79"/>
      <c r="I42" s="80"/>
      <c r="J42" s="81"/>
    </row>
    <row r="43" spans="1:10" ht="14" thickBot="1">
      <c r="A43" s="102"/>
      <c r="B43" s="85"/>
      <c r="C43" s="132"/>
      <c r="D43" s="132"/>
      <c r="E43" s="42"/>
      <c r="F43" s="139"/>
      <c r="G43" s="84"/>
      <c r="H43" s="85"/>
      <c r="I43" s="82"/>
      <c r="J43" s="83"/>
    </row>
    <row r="44" spans="1:10">
      <c r="A44" s="48" t="s">
        <v>28</v>
      </c>
      <c r="B44" s="49"/>
      <c r="C44" s="49"/>
      <c r="D44" s="49"/>
      <c r="E44" s="50"/>
      <c r="F44" s="51" t="s">
        <v>20</v>
      </c>
      <c r="G44" s="48"/>
      <c r="H44" s="52"/>
      <c r="I44" s="53"/>
      <c r="J44" s="51" t="s">
        <v>21</v>
      </c>
    </row>
    <row r="45" spans="1:10" ht="14" thickBot="1">
      <c r="A45" s="54" t="s">
        <v>29</v>
      </c>
      <c r="B45" s="55"/>
      <c r="C45" s="55"/>
      <c r="D45" s="67"/>
      <c r="E45" s="57"/>
      <c r="F45" s="58">
        <f>SUM('Poste 4 Subventions'!C10)</f>
        <v>0</v>
      </c>
      <c r="G45" s="86"/>
      <c r="H45" s="60"/>
      <c r="I45" s="61"/>
      <c r="J45" s="58">
        <f>SUM('Poste 4 Subventions'!D10)</f>
        <v>4869.22</v>
      </c>
    </row>
    <row r="46" spans="1:10">
      <c r="A46" s="87"/>
      <c r="B46" s="88"/>
      <c r="C46" s="132" t="s">
        <v>23</v>
      </c>
      <c r="D46" s="89"/>
      <c r="E46" s="38"/>
      <c r="F46" s="62"/>
      <c r="G46" s="88"/>
      <c r="H46" s="41" t="s">
        <v>23</v>
      </c>
      <c r="I46" s="90"/>
      <c r="J46" s="62"/>
    </row>
    <row r="47" spans="1:10">
      <c r="A47" s="87"/>
      <c r="B47" s="88"/>
      <c r="C47" s="132"/>
      <c r="D47" s="89"/>
      <c r="E47" s="38"/>
      <c r="F47" s="62"/>
      <c r="G47" s="133" t="s">
        <v>70</v>
      </c>
      <c r="H47" s="79"/>
      <c r="I47" s="90"/>
      <c r="J47" s="62">
        <v>869.22</v>
      </c>
    </row>
    <row r="48" spans="1:10">
      <c r="A48" s="134"/>
      <c r="B48" s="135"/>
      <c r="C48" s="135"/>
      <c r="D48" s="136"/>
      <c r="E48" s="80"/>
      <c r="F48" s="81"/>
      <c r="G48" s="78" t="s">
        <v>71</v>
      </c>
      <c r="H48" s="79"/>
      <c r="I48" s="80"/>
      <c r="J48" s="81">
        <v>2000</v>
      </c>
    </row>
    <row r="49" spans="1:10">
      <c r="A49" s="91"/>
      <c r="B49" s="10"/>
      <c r="C49" s="10"/>
      <c r="D49" s="10"/>
      <c r="E49" s="80"/>
      <c r="F49" s="81"/>
      <c r="G49" s="133" t="s">
        <v>72</v>
      </c>
      <c r="H49" s="79"/>
      <c r="I49" s="80"/>
      <c r="J49" s="81">
        <v>2000</v>
      </c>
    </row>
    <row r="50" spans="1:10" ht="14" thickBot="1">
      <c r="A50" s="91"/>
      <c r="B50" s="10"/>
      <c r="C50" s="10"/>
      <c r="D50" s="10"/>
      <c r="E50" s="80"/>
      <c r="F50" s="81"/>
      <c r="G50" s="78"/>
      <c r="H50" s="79"/>
      <c r="I50" s="80"/>
      <c r="J50" s="81"/>
    </row>
    <row r="51" spans="1:10">
      <c r="A51" s="48" t="s">
        <v>30</v>
      </c>
      <c r="B51" s="92" t="s">
        <v>31</v>
      </c>
      <c r="C51" s="93"/>
      <c r="D51" s="65"/>
      <c r="E51" s="50"/>
      <c r="F51" s="51" t="s">
        <v>20</v>
      </c>
      <c r="G51" s="94"/>
      <c r="H51" s="66"/>
      <c r="I51" s="64"/>
      <c r="J51" s="51" t="s">
        <v>21</v>
      </c>
    </row>
    <row r="52" spans="1:10" ht="14" thickBot="1">
      <c r="A52" s="54"/>
      <c r="B52" s="55"/>
      <c r="C52" s="55"/>
      <c r="D52" s="67"/>
      <c r="E52" s="61"/>
      <c r="F52" s="58">
        <f>SUM('Poste 8 charges d''exploitation'!C32)</f>
        <v>3488.25</v>
      </c>
      <c r="G52" s="86"/>
      <c r="H52" s="60"/>
      <c r="I52" s="70"/>
      <c r="J52" s="58">
        <f>SUM('Poste 8 charges d''exploitation'!D32)</f>
        <v>241.92</v>
      </c>
    </row>
    <row r="53" spans="1:10">
      <c r="A53" s="95"/>
      <c r="B53" s="72"/>
      <c r="C53" s="72" t="s">
        <v>23</v>
      </c>
      <c r="D53" s="73"/>
      <c r="E53" s="74"/>
      <c r="F53" s="75"/>
      <c r="G53" s="96"/>
      <c r="H53" s="77" t="s">
        <v>23</v>
      </c>
      <c r="I53" s="74"/>
      <c r="J53" s="62"/>
    </row>
    <row r="54" spans="1:10">
      <c r="A54" s="131" t="s">
        <v>52</v>
      </c>
      <c r="B54" s="132"/>
      <c r="C54" s="97"/>
      <c r="D54" s="37"/>
      <c r="E54" s="38"/>
      <c r="F54" s="62">
        <v>1753</v>
      </c>
      <c r="G54" s="140"/>
      <c r="H54" s="142"/>
      <c r="I54" s="38"/>
      <c r="J54" s="62"/>
    </row>
    <row r="55" spans="1:10">
      <c r="A55" s="98" t="s">
        <v>32</v>
      </c>
      <c r="B55" s="10"/>
      <c r="C55" s="99"/>
      <c r="D55" s="10"/>
      <c r="E55" s="100"/>
      <c r="F55" s="81"/>
      <c r="G55" s="156"/>
      <c r="H55" s="142"/>
      <c r="I55" s="38"/>
      <c r="J55" s="62"/>
    </row>
    <row r="56" spans="1:10">
      <c r="A56" s="98" t="s">
        <v>33</v>
      </c>
      <c r="B56" s="133"/>
      <c r="C56" s="101"/>
      <c r="D56" s="133"/>
      <c r="E56" s="80"/>
      <c r="F56" s="81"/>
      <c r="G56" s="44"/>
      <c r="H56" s="45"/>
      <c r="I56" s="38"/>
      <c r="J56" s="62"/>
    </row>
    <row r="57" spans="1:10">
      <c r="A57" s="98" t="s">
        <v>34</v>
      </c>
      <c r="B57" s="133"/>
      <c r="C57" s="101"/>
      <c r="D57" s="133"/>
      <c r="E57" s="80"/>
      <c r="F57" s="81"/>
      <c r="G57" s="98"/>
      <c r="H57" s="78"/>
      <c r="I57" s="100"/>
      <c r="J57" s="81"/>
    </row>
    <row r="58" spans="1:10" s="17" customFormat="1" ht="13.25" customHeight="1">
      <c r="A58" s="98" t="s">
        <v>35</v>
      </c>
      <c r="B58" s="133"/>
      <c r="C58" s="101"/>
      <c r="D58" s="133"/>
      <c r="E58" s="80"/>
      <c r="F58" s="81"/>
      <c r="G58" s="98"/>
      <c r="H58" s="79"/>
      <c r="I58" s="80"/>
      <c r="J58" s="81"/>
    </row>
    <row r="59" spans="1:10">
      <c r="A59" s="98" t="s">
        <v>36</v>
      </c>
      <c r="B59" s="133"/>
      <c r="C59" s="101"/>
      <c r="D59" s="133"/>
      <c r="E59" s="80"/>
      <c r="F59" s="81"/>
      <c r="G59" s="98"/>
      <c r="H59" s="78"/>
      <c r="I59" s="80"/>
      <c r="J59" s="81"/>
    </row>
    <row r="60" spans="1:10">
      <c r="A60" s="98" t="s">
        <v>37</v>
      </c>
      <c r="B60" s="10"/>
      <c r="C60" s="10"/>
      <c r="D60" s="10"/>
      <c r="E60" s="80"/>
      <c r="F60" s="81"/>
      <c r="G60" s="98"/>
      <c r="H60" s="79"/>
      <c r="I60" s="80"/>
      <c r="J60" s="81"/>
    </row>
    <row r="61" spans="1:10">
      <c r="A61" s="98" t="s">
        <v>38</v>
      </c>
      <c r="B61" s="10"/>
      <c r="C61" s="10"/>
      <c r="D61" s="10"/>
      <c r="E61" s="80"/>
      <c r="F61" s="81">
        <v>289.92</v>
      </c>
      <c r="G61" s="206" t="s">
        <v>202</v>
      </c>
      <c r="H61" s="20"/>
      <c r="I61" s="80"/>
      <c r="J61" s="81">
        <v>241.92</v>
      </c>
    </row>
    <row r="62" spans="1:10">
      <c r="A62" s="98" t="s">
        <v>40</v>
      </c>
      <c r="B62" s="10"/>
      <c r="C62" s="10"/>
      <c r="D62" s="10"/>
      <c r="E62" s="80"/>
      <c r="F62" s="81"/>
      <c r="G62" s="91"/>
      <c r="H62" s="20"/>
      <c r="I62" s="80"/>
      <c r="J62" s="81"/>
    </row>
    <row r="63" spans="1:10">
      <c r="A63" s="98" t="s">
        <v>39</v>
      </c>
      <c r="B63" s="10"/>
      <c r="C63" s="10"/>
      <c r="D63" s="10"/>
      <c r="E63" s="80"/>
      <c r="F63" s="81"/>
      <c r="G63" s="91"/>
      <c r="H63" s="20"/>
      <c r="I63" s="80"/>
      <c r="J63" s="81"/>
    </row>
    <row r="64" spans="1:10">
      <c r="A64" s="98" t="s">
        <v>41</v>
      </c>
      <c r="B64" s="10"/>
      <c r="C64" s="10"/>
      <c r="D64" s="10"/>
      <c r="E64" s="80"/>
      <c r="F64" s="81">
        <v>52</v>
      </c>
      <c r="G64" s="91"/>
      <c r="H64" s="20"/>
      <c r="I64" s="80"/>
      <c r="J64" s="81"/>
    </row>
    <row r="65" spans="1:10">
      <c r="A65" s="98" t="s">
        <v>42</v>
      </c>
      <c r="B65" s="10"/>
      <c r="C65" s="10"/>
      <c r="D65" s="10"/>
      <c r="E65" s="80"/>
      <c r="F65" s="81">
        <v>146.01</v>
      </c>
      <c r="G65" s="91"/>
      <c r="H65" s="20"/>
      <c r="I65" s="80"/>
      <c r="J65" s="81"/>
    </row>
    <row r="66" spans="1:10">
      <c r="A66" s="98" t="s">
        <v>43</v>
      </c>
      <c r="B66" s="10"/>
      <c r="C66" s="10"/>
      <c r="D66" s="10"/>
      <c r="E66" s="80"/>
      <c r="F66" s="81">
        <v>916.02</v>
      </c>
      <c r="G66" s="91"/>
      <c r="H66" s="20"/>
      <c r="I66" s="80"/>
      <c r="J66" s="81"/>
    </row>
    <row r="67" spans="1:10">
      <c r="A67" s="98" t="s">
        <v>44</v>
      </c>
      <c r="B67" s="10"/>
      <c r="C67" s="10"/>
      <c r="D67" s="10"/>
      <c r="E67" s="80"/>
      <c r="F67" s="81"/>
      <c r="G67" s="91"/>
      <c r="H67" s="20"/>
      <c r="I67" s="80"/>
      <c r="J67" s="81"/>
    </row>
    <row r="68" spans="1:10">
      <c r="A68" s="98" t="s">
        <v>53</v>
      </c>
      <c r="B68" s="10"/>
      <c r="C68" s="10"/>
      <c r="D68" s="10"/>
      <c r="E68" s="80"/>
      <c r="F68" s="81"/>
      <c r="G68" s="91"/>
      <c r="H68" s="20"/>
      <c r="I68" s="80"/>
      <c r="J68" s="81"/>
    </row>
    <row r="69" spans="1:10">
      <c r="A69" s="134" t="s">
        <v>50</v>
      </c>
      <c r="B69" s="135"/>
      <c r="C69" s="135"/>
      <c r="D69" s="136"/>
      <c r="E69" s="80"/>
      <c r="F69" s="81">
        <v>331.3</v>
      </c>
      <c r="G69" s="91"/>
      <c r="H69" s="20"/>
      <c r="I69" s="80"/>
      <c r="J69" s="81"/>
    </row>
    <row r="70" spans="1:10" ht="17" thickBot="1">
      <c r="A70" s="102" t="s">
        <v>49</v>
      </c>
      <c r="B70" s="103"/>
      <c r="C70" s="103"/>
      <c r="D70" s="103"/>
      <c r="E70" s="82"/>
      <c r="F70" s="83" t="s">
        <v>48</v>
      </c>
      <c r="G70" s="104"/>
      <c r="H70" s="105"/>
      <c r="I70" s="82"/>
      <c r="J70" s="83"/>
    </row>
    <row r="71" spans="1:10" ht="14" thickBot="1">
      <c r="A71" s="10"/>
      <c r="B71" s="10"/>
      <c r="C71" s="10"/>
      <c r="D71" s="10"/>
      <c r="E71" s="19"/>
      <c r="F71" s="11"/>
      <c r="G71" s="10"/>
      <c r="H71" s="20"/>
      <c r="I71" s="19"/>
      <c r="J71" s="11"/>
    </row>
    <row r="72" spans="1:10" ht="17" thickBot="1">
      <c r="A72" s="10"/>
      <c r="B72" s="10"/>
      <c r="C72" s="10"/>
      <c r="D72" s="10"/>
      <c r="E72" s="106" t="s">
        <v>45</v>
      </c>
      <c r="F72" s="107">
        <f>SUM(F6+F16+F38+F45+F52)</f>
        <v>6485.03</v>
      </c>
      <c r="G72" s="108"/>
      <c r="H72" s="109"/>
      <c r="I72" s="106" t="s">
        <v>46</v>
      </c>
      <c r="J72" s="110">
        <f>SUM(J52+J45+J38+J16+J6)</f>
        <v>7582.06</v>
      </c>
    </row>
    <row r="73" spans="1:10" ht="14" thickBot="1">
      <c r="A73" s="10"/>
      <c r="B73" s="10"/>
      <c r="C73" s="10"/>
      <c r="D73" s="10"/>
      <c r="E73" s="19"/>
      <c r="F73" s="11"/>
      <c r="G73" s="10"/>
      <c r="H73" s="20"/>
      <c r="I73" s="19"/>
      <c r="J73" s="11"/>
    </row>
    <row r="74" spans="1:10" ht="14" thickBot="1">
      <c r="A74" s="228" t="s">
        <v>75</v>
      </c>
      <c r="B74" s="228"/>
      <c r="C74" s="228"/>
      <c r="D74" s="10"/>
      <c r="E74" s="111">
        <v>869.22</v>
      </c>
      <c r="F74" s="20"/>
      <c r="G74" s="19"/>
      <c r="H74" s="20"/>
      <c r="I74" s="19"/>
      <c r="J74" s="11"/>
    </row>
    <row r="75" spans="1:10" ht="14" thickBot="1">
      <c r="A75" s="182" t="s">
        <v>73</v>
      </c>
      <c r="B75" s="10"/>
      <c r="C75" s="10"/>
      <c r="D75" s="10"/>
      <c r="E75" s="112">
        <f>J72</f>
        <v>7582.06</v>
      </c>
      <c r="F75" s="20"/>
      <c r="G75" s="19"/>
      <c r="H75" s="20"/>
      <c r="I75" s="19"/>
      <c r="J75" s="11"/>
    </row>
    <row r="76" spans="1:10" ht="14" thickBot="1">
      <c r="A76" s="182" t="s">
        <v>74</v>
      </c>
      <c r="B76" s="10"/>
      <c r="C76" s="10"/>
      <c r="D76" s="10"/>
      <c r="E76" s="113">
        <f>F72</f>
        <v>6485.03</v>
      </c>
      <c r="F76" s="20"/>
      <c r="G76" s="19"/>
      <c r="H76" s="20"/>
      <c r="I76" s="19"/>
      <c r="J76" s="11"/>
    </row>
    <row r="77" spans="1:10" ht="14" thickBot="1">
      <c r="A77" s="10" t="s">
        <v>62</v>
      </c>
      <c r="B77" s="10"/>
      <c r="C77" s="10"/>
      <c r="D77" s="10"/>
      <c r="E77" s="111">
        <f>SUM(E75-E76)</f>
        <v>1097.0300000000007</v>
      </c>
      <c r="F77" s="20"/>
      <c r="G77" s="19"/>
      <c r="H77" s="20"/>
      <c r="I77" s="19"/>
      <c r="J77" s="11"/>
    </row>
    <row r="78" spans="1:10" ht="14" thickBot="1">
      <c r="A78" s="10"/>
      <c r="B78" s="10"/>
      <c r="C78" s="10"/>
      <c r="D78" s="10"/>
      <c r="E78" s="114"/>
      <c r="F78" s="11"/>
      <c r="G78" s="10"/>
      <c r="H78" s="20"/>
      <c r="I78" s="19"/>
      <c r="J78" s="11"/>
    </row>
    <row r="79" spans="1:10" ht="14" thickBot="1">
      <c r="A79" s="10" t="s">
        <v>61</v>
      </c>
      <c r="B79" s="10"/>
      <c r="C79" s="10"/>
      <c r="D79" s="10"/>
      <c r="E79" s="115">
        <v>1097.03</v>
      </c>
      <c r="F79" s="11"/>
      <c r="G79" s="10"/>
      <c r="H79" s="20"/>
      <c r="I79" s="19"/>
      <c r="J79" s="11"/>
    </row>
    <row r="80" spans="1:10">
      <c r="A80" s="16"/>
      <c r="B80" s="16"/>
      <c r="C80" s="16"/>
      <c r="D80" s="16"/>
      <c r="E80" s="19"/>
      <c r="F80" s="11"/>
      <c r="G80" s="10"/>
      <c r="H80" s="20"/>
      <c r="I80" s="19"/>
      <c r="J80" s="11"/>
    </row>
  </sheetData>
  <mergeCells count="7">
    <mergeCell ref="A74:C74"/>
    <mergeCell ref="G14:H14"/>
    <mergeCell ref="A1:J1"/>
    <mergeCell ref="A2:F2"/>
    <mergeCell ref="G2:J2"/>
    <mergeCell ref="A3:J3"/>
    <mergeCell ref="A6:B6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A31"/>
  <sheetViews>
    <sheetView workbookViewId="0">
      <selection activeCell="E22" sqref="E22"/>
    </sheetView>
  </sheetViews>
  <sheetFormatPr baseColWidth="10" defaultRowHeight="13"/>
  <sheetData>
    <row r="3" spans="1:1">
      <c r="A3" t="s">
        <v>64</v>
      </c>
    </row>
    <row r="5" spans="1:1">
      <c r="A5">
        <v>821.22</v>
      </c>
    </row>
    <row r="9" spans="1:1">
      <c r="A9" s="180" t="s">
        <v>65</v>
      </c>
    </row>
    <row r="10" spans="1:1">
      <c r="A10" s="180"/>
    </row>
    <row r="11" spans="1:1">
      <c r="A11" s="180">
        <v>51</v>
      </c>
    </row>
    <row r="12" spans="1:1">
      <c r="A12" s="180">
        <v>45</v>
      </c>
    </row>
    <row r="13" spans="1:1">
      <c r="A13" s="180">
        <v>45</v>
      </c>
    </row>
    <row r="14" spans="1:1">
      <c r="A14" s="180">
        <v>75</v>
      </c>
    </row>
    <row r="15" spans="1:1">
      <c r="A15" s="180">
        <v>48</v>
      </c>
    </row>
    <row r="16" spans="1:1">
      <c r="A16" s="180">
        <v>60</v>
      </c>
    </row>
    <row r="17" spans="1:1">
      <c r="A17" s="180">
        <v>964.5</v>
      </c>
    </row>
    <row r="20" spans="1:1">
      <c r="A20" t="s">
        <v>66</v>
      </c>
    </row>
    <row r="22" spans="1:1">
      <c r="A22">
        <v>2157.7199999999998</v>
      </c>
    </row>
    <row r="25" spans="1:1">
      <c r="A25" t="s">
        <v>67</v>
      </c>
    </row>
    <row r="27" spans="1:1">
      <c r="A27">
        <f>A5+SUM(A11:A17)</f>
        <v>2109.7200000000003</v>
      </c>
    </row>
    <row r="29" spans="1:1">
      <c r="A29" t="s">
        <v>68</v>
      </c>
    </row>
    <row r="31" spans="1:1">
      <c r="A31">
        <f>A27-A22</f>
        <v>-47.999999999999545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17D0-8213-ED45-AEC7-7CB520BEE1DC}">
  <dimension ref="A1:H91"/>
  <sheetViews>
    <sheetView zoomScale="120" zoomScaleNormal="120" workbookViewId="0">
      <selection activeCell="A2" sqref="A2:G31"/>
    </sheetView>
  </sheetViews>
  <sheetFormatPr baseColWidth="10" defaultRowHeight="13"/>
  <cols>
    <col min="1" max="1" width="13.33203125" style="6" customWidth="1"/>
    <col min="3" max="4" width="11.5" style="1" customWidth="1"/>
    <col min="5" max="5" width="15.5" style="1" customWidth="1"/>
    <col min="8" max="8" width="23.1640625" bestFit="1" customWidth="1"/>
  </cols>
  <sheetData>
    <row r="1" spans="1:8" ht="28.5" customHeight="1">
      <c r="A1" s="163"/>
      <c r="B1" s="163"/>
      <c r="C1" s="188"/>
      <c r="D1" s="188"/>
      <c r="E1" s="188"/>
    </row>
    <row r="2" spans="1:8" ht="33.75" customHeight="1">
      <c r="A2" s="241" t="s">
        <v>181</v>
      </c>
      <c r="B2" s="242"/>
      <c r="C2" s="242"/>
      <c r="D2" s="242"/>
      <c r="E2" s="242"/>
      <c r="F2" s="242"/>
      <c r="G2" s="243"/>
    </row>
    <row r="3" spans="1:8" ht="42" customHeight="1">
      <c r="A3" s="163"/>
      <c r="B3" s="163"/>
      <c r="C3" s="188"/>
      <c r="D3" s="188"/>
      <c r="E3" s="188"/>
    </row>
    <row r="4" spans="1:8" s="4" customFormat="1" ht="16.5" customHeight="1">
      <c r="A4" s="244" t="s">
        <v>22</v>
      </c>
      <c r="B4" s="245"/>
      <c r="C4" s="246"/>
      <c r="D4" s="189"/>
      <c r="E4" s="189"/>
    </row>
    <row r="5" spans="1:8" ht="16.5" customHeight="1">
      <c r="A5" s="190"/>
      <c r="B5" s="190"/>
      <c r="C5" s="190"/>
      <c r="D5" s="190"/>
      <c r="E5" s="12"/>
    </row>
    <row r="6" spans="1:8" ht="16.5" customHeight="1">
      <c r="A6" s="191"/>
      <c r="B6" s="240" t="s">
        <v>165</v>
      </c>
      <c r="C6" s="240"/>
      <c r="D6" s="240"/>
      <c r="E6" s="12"/>
      <c r="F6" s="192"/>
      <c r="G6" s="192">
        <v>1000</v>
      </c>
      <c r="H6" s="193"/>
    </row>
    <row r="7" spans="1:8" ht="16.5" customHeight="1">
      <c r="A7" s="191"/>
      <c r="B7" s="240" t="s">
        <v>166</v>
      </c>
      <c r="C7" s="240"/>
      <c r="D7" s="240"/>
      <c r="E7" s="12"/>
      <c r="F7" s="193"/>
      <c r="G7" s="193">
        <v>800</v>
      </c>
      <c r="H7" s="193"/>
    </row>
    <row r="8" spans="1:8" ht="16.5" customHeight="1">
      <c r="A8" s="191"/>
      <c r="B8" s="240" t="s">
        <v>167</v>
      </c>
      <c r="C8" s="240"/>
      <c r="D8" s="240"/>
      <c r="E8" s="12"/>
      <c r="F8" s="193"/>
      <c r="G8" s="193">
        <v>300</v>
      </c>
      <c r="H8" s="193"/>
    </row>
    <row r="9" spans="1:8" ht="16.5" customHeight="1">
      <c r="A9" s="191"/>
      <c r="B9" s="240" t="s">
        <v>168</v>
      </c>
      <c r="C9" s="240"/>
      <c r="D9" s="240"/>
      <c r="E9" s="240"/>
      <c r="F9" s="240"/>
      <c r="G9" s="193">
        <v>300</v>
      </c>
      <c r="H9" s="193"/>
    </row>
    <row r="10" spans="1:8" ht="16.5" customHeight="1">
      <c r="A10" s="191"/>
      <c r="B10" s="163"/>
      <c r="C10" s="12"/>
      <c r="D10" s="12"/>
      <c r="E10" s="12"/>
      <c r="H10" s="193"/>
    </row>
    <row r="11" spans="1:8" ht="16.5" customHeight="1">
      <c r="A11" s="250" t="s">
        <v>169</v>
      </c>
      <c r="B11" s="251"/>
      <c r="C11" s="252"/>
      <c r="D11" s="12"/>
      <c r="E11" s="12"/>
      <c r="H11" s="193"/>
    </row>
    <row r="12" spans="1:8" ht="16.5" customHeight="1">
      <c r="A12" s="191"/>
      <c r="B12" s="163"/>
      <c r="C12" s="12"/>
      <c r="D12" s="12"/>
      <c r="E12" s="12"/>
      <c r="H12" s="193"/>
    </row>
    <row r="13" spans="1:8" ht="16.5" customHeight="1">
      <c r="A13" s="194"/>
      <c r="B13" s="240" t="s">
        <v>170</v>
      </c>
      <c r="C13" s="240"/>
      <c r="D13" s="240"/>
      <c r="E13" s="12"/>
      <c r="G13" s="193">
        <v>900</v>
      </c>
      <c r="H13" s="193"/>
    </row>
    <row r="14" spans="1:8" ht="16.5" customHeight="1">
      <c r="A14" s="194"/>
      <c r="B14" s="163" t="s">
        <v>171</v>
      </c>
      <c r="C14" s="163"/>
      <c r="D14" s="163"/>
      <c r="E14" s="12"/>
      <c r="G14" s="193">
        <v>600</v>
      </c>
      <c r="H14" s="193"/>
    </row>
    <row r="15" spans="1:8" ht="16.5" customHeight="1">
      <c r="A15" s="191"/>
      <c r="B15" s="240" t="s">
        <v>172</v>
      </c>
      <c r="C15" s="240"/>
      <c r="D15" s="240"/>
      <c r="E15" s="12"/>
      <c r="G15" s="193">
        <v>600</v>
      </c>
      <c r="H15" s="193"/>
    </row>
    <row r="16" spans="1:8" ht="16.5" customHeight="1">
      <c r="A16" s="191"/>
      <c r="B16" s="163"/>
      <c r="C16" s="163"/>
      <c r="D16" s="163"/>
      <c r="E16" s="12"/>
      <c r="G16" s="193"/>
      <c r="H16" s="193"/>
    </row>
    <row r="17" spans="1:8" ht="16.5" customHeight="1">
      <c r="A17" s="250" t="s">
        <v>173</v>
      </c>
      <c r="B17" s="251"/>
      <c r="C17" s="252"/>
      <c r="D17" s="12"/>
      <c r="E17" s="12"/>
      <c r="H17" s="193"/>
    </row>
    <row r="18" spans="1:8" ht="16.5" customHeight="1">
      <c r="A18" s="191"/>
      <c r="B18" s="163"/>
      <c r="C18" s="12"/>
      <c r="D18" s="12"/>
      <c r="E18" s="12"/>
      <c r="H18" s="193"/>
    </row>
    <row r="19" spans="1:8" ht="16.5" customHeight="1">
      <c r="A19" s="194"/>
      <c r="B19" s="240" t="s">
        <v>174</v>
      </c>
      <c r="C19" s="240"/>
      <c r="D19" s="240"/>
      <c r="E19" s="12"/>
      <c r="G19" s="193">
        <v>0</v>
      </c>
      <c r="H19" s="193"/>
    </row>
    <row r="20" spans="1:8" ht="16.5" customHeight="1">
      <c r="A20" s="194"/>
      <c r="B20" s="163" t="s">
        <v>175</v>
      </c>
      <c r="C20" s="163"/>
      <c r="D20" s="163"/>
      <c r="E20" s="12"/>
      <c r="G20" s="193">
        <v>0</v>
      </c>
      <c r="H20" s="193"/>
    </row>
    <row r="21" spans="1:8" ht="16.5" customHeight="1">
      <c r="A21" s="194"/>
      <c r="B21" s="163" t="s">
        <v>176</v>
      </c>
      <c r="C21" s="163"/>
      <c r="D21" s="163"/>
      <c r="E21" s="12"/>
      <c r="G21" s="193">
        <v>0</v>
      </c>
      <c r="H21" s="193"/>
    </row>
    <row r="22" spans="1:8" ht="16.5" customHeight="1">
      <c r="A22" s="194"/>
      <c r="B22" s="163" t="s">
        <v>177</v>
      </c>
      <c r="C22" s="163"/>
      <c r="D22" s="163"/>
      <c r="E22" s="12"/>
      <c r="G22" s="193">
        <v>0</v>
      </c>
      <c r="H22" s="193"/>
    </row>
    <row r="23" spans="1:8" ht="16.5" customHeight="1">
      <c r="A23" s="191"/>
      <c r="B23" s="163"/>
      <c r="C23" s="12"/>
      <c r="D23" s="12"/>
      <c r="E23" s="12"/>
      <c r="H23" s="193"/>
    </row>
    <row r="24" spans="1:8" ht="16.5" customHeight="1">
      <c r="A24" s="250" t="s">
        <v>31</v>
      </c>
      <c r="B24" s="251"/>
      <c r="C24" s="252"/>
      <c r="D24" s="12"/>
      <c r="E24" s="12"/>
      <c r="G24" s="193"/>
      <c r="H24" s="193"/>
    </row>
    <row r="25" spans="1:8" ht="16.5" customHeight="1">
      <c r="A25" s="191"/>
      <c r="B25" s="163"/>
      <c r="C25" s="12"/>
      <c r="D25" s="12"/>
      <c r="E25" s="12"/>
      <c r="G25" s="193"/>
      <c r="H25" s="193"/>
    </row>
    <row r="26" spans="1:8" ht="16.5" customHeight="1">
      <c r="A26" s="191"/>
      <c r="B26" s="240" t="s">
        <v>178</v>
      </c>
      <c r="C26" s="240"/>
      <c r="D26" s="240"/>
      <c r="E26" s="12"/>
      <c r="G26" s="193">
        <v>300</v>
      </c>
      <c r="H26" s="193"/>
    </row>
    <row r="27" spans="1:8" ht="16.5" customHeight="1">
      <c r="A27" s="191"/>
      <c r="B27" s="240" t="s">
        <v>179</v>
      </c>
      <c r="C27" s="240"/>
      <c r="D27" s="240"/>
      <c r="E27" s="12"/>
      <c r="G27" s="193">
        <v>1200</v>
      </c>
      <c r="H27" s="193"/>
    </row>
    <row r="28" spans="1:8" ht="16.5" customHeight="1">
      <c r="A28" s="191"/>
      <c r="B28" s="240"/>
      <c r="C28" s="240"/>
      <c r="D28" s="240"/>
      <c r="E28" s="12"/>
      <c r="G28" s="193"/>
    </row>
    <row r="29" spans="1:8" ht="16.5" customHeight="1">
      <c r="A29" s="191"/>
      <c r="B29" s="163"/>
      <c r="C29" s="163"/>
      <c r="D29" s="163"/>
      <c r="E29" s="12"/>
      <c r="G29" s="193"/>
    </row>
    <row r="30" spans="1:8" ht="16.5" customHeight="1">
      <c r="A30" s="191"/>
      <c r="B30" s="163"/>
      <c r="C30" s="12"/>
      <c r="D30" s="12"/>
      <c r="E30" s="12"/>
      <c r="G30" s="193"/>
    </row>
    <row r="31" spans="1:8" ht="16.5" customHeight="1">
      <c r="A31" s="191"/>
      <c r="B31" s="247" t="s">
        <v>180</v>
      </c>
      <c r="C31" s="248"/>
      <c r="D31" s="248"/>
      <c r="E31" s="249"/>
      <c r="F31" s="195"/>
      <c r="G31" s="198">
        <f>SUM(F6:G27)</f>
        <v>6000</v>
      </c>
      <c r="H31" s="193"/>
    </row>
    <row r="32" spans="1:8" ht="16.5" customHeight="1">
      <c r="A32" s="191"/>
      <c r="B32" s="163"/>
      <c r="C32" s="12"/>
      <c r="D32" s="12"/>
      <c r="E32" s="12"/>
    </row>
    <row r="33" spans="1:5" ht="16.5" customHeight="1">
      <c r="A33" s="191"/>
      <c r="B33" s="163"/>
      <c r="C33" s="12"/>
      <c r="D33" s="12"/>
      <c r="E33" s="12"/>
    </row>
    <row r="34" spans="1:5" ht="16.5" customHeight="1">
      <c r="A34" s="191"/>
      <c r="B34" s="163"/>
      <c r="C34" s="12"/>
      <c r="D34" s="12"/>
      <c r="E34" s="12"/>
    </row>
    <row r="35" spans="1:5" ht="16.5" customHeight="1">
      <c r="A35" s="191"/>
      <c r="B35" s="163"/>
      <c r="C35" s="12"/>
      <c r="D35" s="12"/>
      <c r="E35" s="12"/>
    </row>
    <row r="36" spans="1:5" ht="16.5" customHeight="1">
      <c r="A36" s="191"/>
      <c r="B36" s="163"/>
      <c r="C36" s="12"/>
      <c r="D36" s="12"/>
      <c r="E36" s="12"/>
    </row>
    <row r="37" spans="1:5" ht="16.5" customHeight="1">
      <c r="A37" s="191"/>
      <c r="B37" s="163"/>
      <c r="C37" s="12"/>
      <c r="D37" s="12"/>
      <c r="E37" s="12"/>
    </row>
    <row r="38" spans="1:5" ht="16.5" customHeight="1">
      <c r="A38" s="191"/>
      <c r="B38" s="163"/>
      <c r="C38" s="12"/>
      <c r="D38" s="12"/>
      <c r="E38" s="12"/>
    </row>
    <row r="39" spans="1:5" ht="16.5" customHeight="1">
      <c r="A39" s="191"/>
      <c r="B39" s="163"/>
      <c r="C39" s="12"/>
      <c r="D39" s="12"/>
      <c r="E39" s="12"/>
    </row>
    <row r="40" spans="1:5" ht="16.5" customHeight="1">
      <c r="A40" s="191"/>
      <c r="B40" s="163"/>
      <c r="C40" s="12"/>
      <c r="D40" s="12"/>
      <c r="E40" s="12"/>
    </row>
    <row r="41" spans="1:5" ht="16.5" customHeight="1">
      <c r="A41" s="191"/>
      <c r="B41" s="163"/>
      <c r="C41" s="12"/>
      <c r="D41" s="12"/>
      <c r="E41" s="12"/>
    </row>
    <row r="42" spans="1:5">
      <c r="A42" s="191"/>
      <c r="B42" s="163"/>
      <c r="C42" s="12"/>
      <c r="D42" s="12"/>
      <c r="E42" s="12"/>
    </row>
    <row r="43" spans="1:5">
      <c r="A43" s="194"/>
      <c r="B43" s="163"/>
      <c r="C43" s="12"/>
      <c r="D43" s="12"/>
      <c r="E43" s="12"/>
    </row>
    <row r="44" spans="1:5">
      <c r="A44" s="191"/>
      <c r="B44" s="163"/>
      <c r="C44" s="12"/>
      <c r="D44" s="12"/>
      <c r="E44" s="12"/>
    </row>
    <row r="45" spans="1:5">
      <c r="A45" s="191"/>
      <c r="B45" s="163"/>
      <c r="C45" s="12"/>
      <c r="D45" s="12"/>
      <c r="E45" s="12"/>
    </row>
    <row r="46" spans="1:5">
      <c r="A46" s="191"/>
      <c r="B46" s="163"/>
      <c r="C46" s="12"/>
      <c r="D46" s="12"/>
      <c r="E46" s="12"/>
    </row>
    <row r="47" spans="1:5">
      <c r="A47" s="191"/>
      <c r="B47" s="163"/>
      <c r="C47" s="12"/>
      <c r="D47" s="12"/>
      <c r="E47" s="12"/>
    </row>
    <row r="48" spans="1:5">
      <c r="A48" s="191"/>
      <c r="B48" s="163"/>
      <c r="C48" s="12"/>
      <c r="D48" s="12"/>
      <c r="E48" s="12"/>
    </row>
    <row r="49" spans="1:5">
      <c r="A49" s="191"/>
      <c r="B49" s="163"/>
      <c r="C49" s="12"/>
      <c r="D49" s="12"/>
      <c r="E49" s="12"/>
    </row>
    <row r="50" spans="1:5">
      <c r="A50" s="191"/>
      <c r="B50" s="163"/>
      <c r="C50" s="12"/>
      <c r="D50" s="12"/>
      <c r="E50" s="12"/>
    </row>
    <row r="51" spans="1:5">
      <c r="A51" s="191"/>
      <c r="B51" s="163"/>
      <c r="C51" s="12"/>
      <c r="D51" s="12"/>
      <c r="E51" s="12"/>
    </row>
    <row r="52" spans="1:5">
      <c r="A52" s="191"/>
      <c r="B52" s="163"/>
      <c r="C52" s="12"/>
      <c r="D52" s="12"/>
      <c r="E52" s="12"/>
    </row>
    <row r="53" spans="1:5">
      <c r="A53" s="191"/>
      <c r="B53" s="163"/>
      <c r="C53" s="12"/>
      <c r="D53" s="12"/>
      <c r="E53" s="12"/>
    </row>
    <row r="54" spans="1:5">
      <c r="A54" s="191"/>
      <c r="B54" s="163"/>
      <c r="C54" s="12"/>
      <c r="D54" s="12"/>
      <c r="E54" s="12"/>
    </row>
    <row r="55" spans="1:5">
      <c r="A55" s="191"/>
      <c r="B55" s="163"/>
      <c r="C55" s="12"/>
      <c r="D55" s="12"/>
      <c r="E55" s="12"/>
    </row>
    <row r="56" spans="1:5">
      <c r="A56" s="191"/>
      <c r="B56" s="163"/>
      <c r="C56" s="12"/>
      <c r="D56" s="12"/>
      <c r="E56" s="12"/>
    </row>
    <row r="57" spans="1:5">
      <c r="A57" s="191"/>
      <c r="B57" s="163"/>
      <c r="C57" s="12"/>
      <c r="D57" s="12"/>
      <c r="E57" s="12"/>
    </row>
    <row r="58" spans="1:5">
      <c r="A58" s="191"/>
      <c r="B58" s="163"/>
      <c r="C58" s="12"/>
      <c r="D58" s="12"/>
      <c r="E58" s="12"/>
    </row>
    <row r="59" spans="1:5">
      <c r="A59" s="191"/>
      <c r="B59" s="163"/>
      <c r="C59" s="12"/>
      <c r="D59" s="12"/>
      <c r="E59" s="12"/>
    </row>
    <row r="60" spans="1:5">
      <c r="A60" s="191"/>
      <c r="B60" s="163"/>
      <c r="C60" s="12"/>
      <c r="D60" s="12"/>
      <c r="E60" s="12"/>
    </row>
    <row r="61" spans="1:5">
      <c r="A61" s="191"/>
      <c r="B61" s="163"/>
      <c r="C61" s="12"/>
      <c r="D61" s="12"/>
      <c r="E61" s="12"/>
    </row>
    <row r="62" spans="1:5">
      <c r="A62" s="191"/>
      <c r="B62" s="163"/>
      <c r="C62" s="12"/>
      <c r="D62" s="12"/>
      <c r="E62" s="12"/>
    </row>
    <row r="63" spans="1:5">
      <c r="A63" s="191"/>
      <c r="B63" s="163"/>
      <c r="C63" s="12"/>
      <c r="D63" s="12"/>
      <c r="E63" s="12"/>
    </row>
    <row r="64" spans="1:5">
      <c r="A64" s="191"/>
      <c r="B64" s="163"/>
      <c r="C64" s="12"/>
      <c r="D64" s="12"/>
      <c r="E64" s="12"/>
    </row>
    <row r="65" spans="1:5">
      <c r="A65" s="191"/>
      <c r="B65" s="163"/>
      <c r="C65" s="12"/>
      <c r="D65" s="12"/>
      <c r="E65" s="12"/>
    </row>
    <row r="66" spans="1:5">
      <c r="A66" s="191"/>
      <c r="B66" s="163"/>
      <c r="C66" s="12"/>
      <c r="D66" s="12"/>
      <c r="E66" s="12"/>
    </row>
    <row r="67" spans="1:5">
      <c r="A67" s="191"/>
      <c r="B67" s="163"/>
      <c r="C67" s="12"/>
      <c r="D67" s="12"/>
      <c r="E67" s="12"/>
    </row>
    <row r="68" spans="1:5">
      <c r="A68" s="191"/>
      <c r="B68" s="163"/>
      <c r="C68" s="12"/>
      <c r="D68" s="12"/>
      <c r="E68" s="12"/>
    </row>
    <row r="69" spans="1:5">
      <c r="A69" s="191"/>
      <c r="B69" s="163"/>
      <c r="C69" s="12"/>
      <c r="D69" s="12"/>
      <c r="E69" s="12"/>
    </row>
    <row r="70" spans="1:5">
      <c r="A70" s="191"/>
      <c r="B70" s="163"/>
      <c r="C70" s="12"/>
      <c r="D70" s="12"/>
      <c r="E70" s="12"/>
    </row>
    <row r="71" spans="1:5">
      <c r="A71" s="191"/>
      <c r="B71" s="163"/>
      <c r="C71" s="12"/>
      <c r="D71" s="12"/>
      <c r="E71" s="12"/>
    </row>
    <row r="72" spans="1:5">
      <c r="A72" s="191"/>
      <c r="B72" s="163"/>
      <c r="C72" s="12"/>
      <c r="D72" s="12"/>
      <c r="E72" s="12"/>
    </row>
    <row r="73" spans="1:5">
      <c r="A73" s="191"/>
      <c r="B73" s="163"/>
      <c r="C73" s="12"/>
      <c r="D73" s="12"/>
      <c r="E73" s="12"/>
    </row>
    <row r="74" spans="1:5">
      <c r="A74" s="191"/>
      <c r="B74" s="163"/>
      <c r="C74" s="12"/>
      <c r="D74" s="12"/>
      <c r="E74" s="12"/>
    </row>
    <row r="75" spans="1:5">
      <c r="A75" s="191"/>
      <c r="B75" s="163"/>
      <c r="C75" s="12"/>
      <c r="D75" s="12"/>
      <c r="E75" s="12"/>
    </row>
    <row r="76" spans="1:5">
      <c r="A76" s="191"/>
      <c r="B76" s="163"/>
      <c r="C76" s="12"/>
      <c r="D76" s="12"/>
      <c r="E76" s="12"/>
    </row>
    <row r="77" spans="1:5">
      <c r="A77" s="191"/>
      <c r="B77" s="163"/>
      <c r="C77" s="12"/>
      <c r="D77" s="12"/>
      <c r="E77" s="12"/>
    </row>
    <row r="78" spans="1:5">
      <c r="A78" s="191"/>
      <c r="B78" s="163"/>
      <c r="C78" s="12"/>
      <c r="D78" s="12"/>
      <c r="E78" s="12"/>
    </row>
    <row r="79" spans="1:5">
      <c r="A79" s="191"/>
      <c r="B79" s="163"/>
      <c r="C79" s="12"/>
      <c r="D79" s="12"/>
      <c r="E79" s="12"/>
    </row>
    <row r="80" spans="1:5">
      <c r="A80" s="191"/>
      <c r="B80" s="163"/>
      <c r="C80" s="12"/>
      <c r="D80" s="12"/>
      <c r="E80" s="12"/>
    </row>
    <row r="81" spans="1:5">
      <c r="A81" s="191"/>
      <c r="B81" s="163"/>
      <c r="C81" s="12"/>
      <c r="D81" s="12"/>
      <c r="E81" s="12"/>
    </row>
    <row r="82" spans="1:5">
      <c r="A82" s="191"/>
      <c r="B82" s="163"/>
      <c r="C82" s="12"/>
      <c r="D82" s="12"/>
      <c r="E82" s="12"/>
    </row>
    <row r="83" spans="1:5">
      <c r="A83" s="191"/>
      <c r="B83" s="163"/>
      <c r="C83" s="12"/>
      <c r="D83" s="12"/>
      <c r="E83" s="12"/>
    </row>
    <row r="84" spans="1:5">
      <c r="A84" s="191"/>
      <c r="B84" s="163"/>
      <c r="C84" s="12"/>
      <c r="D84" s="12"/>
      <c r="E84" s="12"/>
    </row>
    <row r="85" spans="1:5">
      <c r="A85" s="191"/>
      <c r="B85" s="163"/>
      <c r="C85" s="12"/>
      <c r="D85" s="12"/>
      <c r="E85" s="12"/>
    </row>
    <row r="86" spans="1:5">
      <c r="A86" s="191"/>
      <c r="B86" s="163"/>
      <c r="C86" s="12"/>
      <c r="D86" s="12"/>
      <c r="E86" s="12"/>
    </row>
    <row r="87" spans="1:5">
      <c r="A87" s="191"/>
      <c r="B87" s="163"/>
      <c r="C87" s="12"/>
      <c r="D87" s="12"/>
      <c r="E87" s="12"/>
    </row>
    <row r="88" spans="1:5">
      <c r="A88" s="191"/>
      <c r="B88" s="163"/>
      <c r="C88" s="12"/>
      <c r="D88" s="12"/>
      <c r="E88" s="12"/>
    </row>
    <row r="89" spans="1:5">
      <c r="A89" s="191"/>
      <c r="B89" s="163"/>
      <c r="C89" s="12"/>
      <c r="D89" s="12"/>
      <c r="E89" s="12"/>
    </row>
    <row r="90" spans="1:5">
      <c r="A90" s="191"/>
      <c r="B90" s="163"/>
      <c r="C90" s="12"/>
      <c r="D90" s="12"/>
      <c r="E90" s="12"/>
    </row>
    <row r="91" spans="1:5">
      <c r="A91" s="196"/>
      <c r="B91" s="196"/>
      <c r="C91" s="196"/>
      <c r="D91" s="196"/>
      <c r="E91" s="197"/>
    </row>
  </sheetData>
  <mergeCells count="16">
    <mergeCell ref="B26:D26"/>
    <mergeCell ref="B27:D27"/>
    <mergeCell ref="B28:D28"/>
    <mergeCell ref="B31:E31"/>
    <mergeCell ref="A11:C11"/>
    <mergeCell ref="B13:D13"/>
    <mergeCell ref="B15:D15"/>
    <mergeCell ref="A17:C17"/>
    <mergeCell ref="B19:D19"/>
    <mergeCell ref="A24:C24"/>
    <mergeCell ref="B9:F9"/>
    <mergeCell ref="A2:G2"/>
    <mergeCell ref="A4:C4"/>
    <mergeCell ref="B6:D6"/>
    <mergeCell ref="B7:D7"/>
    <mergeCell ref="B8:D8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Poste 1 stages</vt:lpstr>
      <vt:lpstr>Poste 2 Activités + réunions</vt:lpstr>
      <vt:lpstr>Poste 3 Matériels</vt:lpstr>
      <vt:lpstr>Poste 4 Subventions</vt:lpstr>
      <vt:lpstr>Poste 8 charges d'exploitation</vt:lpstr>
      <vt:lpstr>COMPTE CHEQUES</vt:lpstr>
      <vt:lpstr>BILAN</vt:lpstr>
      <vt:lpstr>Feuil1</vt:lpstr>
      <vt:lpstr>Prévisionnel 2019</vt:lpstr>
      <vt:lpstr>BILAN!Zone_d_impression</vt:lpstr>
      <vt:lpstr>'Poste 1 stages'!Zone_d_impression</vt:lpstr>
      <vt:lpstr>'Prévisionnel 2019'!Zone_d_impression</vt:lpstr>
    </vt:vector>
  </TitlesOfParts>
  <Company>Aurore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Arnaud ZARAGOZA</cp:lastModifiedBy>
  <cp:lastPrinted>2016-12-14T10:38:07Z</cp:lastPrinted>
  <dcterms:created xsi:type="dcterms:W3CDTF">2001-02-27T19:39:15Z</dcterms:created>
  <dcterms:modified xsi:type="dcterms:W3CDTF">2018-12-28T17:47:34Z</dcterms:modified>
</cp:coreProperties>
</file>