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11760" tabRatio="947" activeTab="6"/>
  </bookViews>
  <sheets>
    <sheet name="Poste 1 stages" sheetId="1" r:id="rId1"/>
    <sheet name="Poste 2 Activités + réunions" sheetId="4" r:id="rId2"/>
    <sheet name="Poste 3 Matériels" sheetId="5" r:id="rId3"/>
    <sheet name="Poste 4 Subventions" sheetId="8" r:id="rId4"/>
    <sheet name="Poste 8 charges d'exploitation" sheetId="6" r:id="rId5"/>
    <sheet name="COMPTE CHEQUES" sheetId="12" r:id="rId6"/>
    <sheet name="BILAN" sheetId="11" r:id="rId7"/>
    <sheet name="Feuil1" sheetId="13" r:id="rId8"/>
  </sheets>
  <definedNames>
    <definedName name="_xlnm.Print_Area" localSheetId="6">BILAN!$A$1:$J$76</definedName>
    <definedName name="_xlnm.Print_Area" localSheetId="0">'Poste 1 stages'!$A$1:$E$42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6" l="1"/>
  <c r="J49" i="11"/>
  <c r="D10" i="8"/>
  <c r="J42" i="11"/>
  <c r="D12" i="5"/>
  <c r="J35" i="11"/>
  <c r="D24" i="4"/>
  <c r="J16" i="11"/>
  <c r="D42" i="1"/>
  <c r="C42" i="1"/>
  <c r="E42" i="1"/>
  <c r="J6" i="11"/>
  <c r="J69" i="11"/>
  <c r="E72" i="11"/>
  <c r="F6" i="11"/>
  <c r="C24" i="4"/>
  <c r="F16" i="11"/>
  <c r="C12" i="5"/>
  <c r="F35" i="11"/>
  <c r="C10" i="8"/>
  <c r="F42" i="11"/>
  <c r="C30" i="6"/>
  <c r="F49" i="11"/>
  <c r="F69" i="11"/>
  <c r="E73" i="11"/>
  <c r="E74" i="11"/>
  <c r="A27" i="13"/>
  <c r="A31" i="13"/>
  <c r="E30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10" i="8"/>
  <c r="E12" i="5"/>
  <c r="E24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8" i="8"/>
  <c r="E7" i="5"/>
  <c r="E8" i="5"/>
  <c r="E9" i="5"/>
  <c r="E10" i="5"/>
  <c r="E11" i="5"/>
  <c r="E9" i="8"/>
</calcChain>
</file>

<file path=xl/sharedStrings.xml><?xml version="1.0" encoding="utf-8"?>
<sst xmlns="http://schemas.openxmlformats.org/spreadsheetml/2006/main" count="286" uniqueCount="205">
  <si>
    <t>Poste 1  Stages</t>
  </si>
  <si>
    <t>Date</t>
  </si>
  <si>
    <t>Nature mouvement</t>
  </si>
  <si>
    <t>Crédit</t>
  </si>
  <si>
    <t>Total</t>
  </si>
  <si>
    <t>Débit</t>
  </si>
  <si>
    <t>Poste 3 Matériels</t>
  </si>
  <si>
    <t>Ouverture</t>
  </si>
  <si>
    <t>OUVERTURE</t>
  </si>
  <si>
    <t>DATE</t>
  </si>
  <si>
    <t>NATURE</t>
  </si>
  <si>
    <t>DEBIT</t>
  </si>
  <si>
    <t>CREDIT</t>
  </si>
  <si>
    <t>TOTAL</t>
  </si>
  <si>
    <t>Poste 8  Charges d'exploitation</t>
  </si>
  <si>
    <t>Poste 4  Subventions</t>
  </si>
  <si>
    <t>Comité Regional Corse de la FFESSM</t>
  </si>
  <si>
    <t>Compte de résultat</t>
  </si>
  <si>
    <t>Commission Technique  Régionale</t>
  </si>
  <si>
    <t>Poste 1</t>
  </si>
  <si>
    <t>Dépenses</t>
  </si>
  <si>
    <t>Recettes</t>
  </si>
  <si>
    <t>STAGES</t>
  </si>
  <si>
    <t>Détail</t>
  </si>
  <si>
    <t>Poste 2</t>
  </si>
  <si>
    <t>ACTIVITES ET REUNIONS</t>
  </si>
  <si>
    <t>Poste 3</t>
  </si>
  <si>
    <t>MATERIELS</t>
  </si>
  <si>
    <t>Poste 4</t>
  </si>
  <si>
    <t>SUBVENTIONS</t>
  </si>
  <si>
    <t>Poste 8</t>
  </si>
  <si>
    <t>Charges d'exploitation</t>
  </si>
  <si>
    <t>Petit équipement</t>
  </si>
  <si>
    <t>Fournitures administratives</t>
  </si>
  <si>
    <t>Location véhicule</t>
  </si>
  <si>
    <t>Entretien matériel</t>
  </si>
  <si>
    <t>Documentation</t>
  </si>
  <si>
    <t>Salons-foires et expositions</t>
  </si>
  <si>
    <t>Déplacements</t>
  </si>
  <si>
    <t>Réceptions &amp; frais de représentation</t>
  </si>
  <si>
    <t>Frais d'affranchissement</t>
  </si>
  <si>
    <t>Frais bancaires</t>
  </si>
  <si>
    <t>Indemnités Cadres Techniques</t>
  </si>
  <si>
    <t>Cadeaux</t>
  </si>
  <si>
    <t>Publicité propagande</t>
  </si>
  <si>
    <t>Total dépenses</t>
  </si>
  <si>
    <t>Total recettes</t>
  </si>
  <si>
    <t>Poste 2 Activités et Réunions</t>
  </si>
  <si>
    <t>N.C.</t>
  </si>
  <si>
    <t>Ristourne Cartes CMAS Comité Régional</t>
  </si>
  <si>
    <t>Nourriture &amp; hébergement</t>
  </si>
  <si>
    <t>Cartes CMAS sur stages</t>
  </si>
  <si>
    <t>Achat cartes CMAS et fournitures fédérales</t>
  </si>
  <si>
    <t>Nourriture &amp; hébergement stagiaires IR et MF2</t>
  </si>
  <si>
    <t>Restauration séminaire</t>
  </si>
  <si>
    <t>COMPTES   2017</t>
  </si>
  <si>
    <t>Recettes diverses 2017</t>
  </si>
  <si>
    <t>Dépenses diverses 2017</t>
  </si>
  <si>
    <t>Cotisation annuelle CB VISA CTR</t>
  </si>
  <si>
    <t>Cartes CMAS initiateur NCB</t>
  </si>
  <si>
    <t>Carte CMAS initiateur ISULA</t>
  </si>
  <si>
    <t>Carte CMAS initiateur ODYSSEE</t>
  </si>
  <si>
    <t>Carte CMAS ANTEOR ODYSSEE</t>
  </si>
  <si>
    <t xml:space="preserve">Restaurant A MADONUCCIA - Réunion CTR Ajaccio </t>
  </si>
  <si>
    <t>Remboursement FFESSM frais CTN avril 2017</t>
  </si>
  <si>
    <t>Remboursement FFESSM frais AGN DIJON avril 2017</t>
  </si>
  <si>
    <t>Carte CMAS ANTEOR EXPLORASUB (3x15 €)</t>
  </si>
  <si>
    <t>Achat cartes CMAS avril 2017 - CR N°170441</t>
  </si>
  <si>
    <t>Achat fournitures fédérales - FFESSM N°1053880 du 03/04/17</t>
  </si>
  <si>
    <t>Remboursement SG - Commission CB</t>
  </si>
  <si>
    <t>Cartes CMAS GP-N4 EPIC</t>
  </si>
  <si>
    <t>Cartes CMAS MF1 EPIC</t>
  </si>
  <si>
    <t>Cartes CMAS GP-N4 A LUCERNA</t>
  </si>
  <si>
    <t>CHQ - Remboursement frais CTN &amp; AG DIJON</t>
  </si>
  <si>
    <t>CHQ - NCB ODYSSEE EXPLORASUB - cartes CMAS</t>
  </si>
  <si>
    <t>Virement E RAGNOLE - ERREUR (avoir)</t>
  </si>
  <si>
    <t>CHQ 0000336 FFESSM Factures 2016</t>
  </si>
  <si>
    <t>CHQ 0000338 CTN avril 2017 / Remboursement AZ</t>
  </si>
  <si>
    <t>CHQ 0000361 AGN DIJON / Remboursement AZ</t>
  </si>
  <si>
    <t>VIR COMITE REGIONAL - achat fournitures</t>
  </si>
  <si>
    <t>CHQ 0000362 BUREAU + tampon CTR</t>
  </si>
  <si>
    <t>Cartes CMAS GP-N4 E RAGNOLE (solde/AVOIR)</t>
  </si>
  <si>
    <t>Cartes CMAS GP-N4 ISULA</t>
  </si>
  <si>
    <t>Achat cartes CMAS mai 2017 - CR N°170558</t>
  </si>
  <si>
    <t>Achat fournitures fédérales (livrets) - CR N°170559</t>
  </si>
  <si>
    <t>Achat fournitures fédérales (brevets)</t>
  </si>
  <si>
    <t>VIR CRC - F170559 Achat fournitures boutique FFESSM</t>
  </si>
  <si>
    <t>VIR CRC - F170558 Achat cartes CMAS - mai 2017</t>
  </si>
  <si>
    <t>Carte CMAS MF1 ISULA</t>
  </si>
  <si>
    <t>Cartes CMAS GP-N4 ODYSSEE</t>
  </si>
  <si>
    <t>CB - Rest. A MADONUCCIA - Réunion CTR Ajaccio</t>
  </si>
  <si>
    <t>CHQ 0000337 Remboursement frais JPV AG Corte</t>
  </si>
  <si>
    <t>CHQ 0000337 AGR CORTE / Remboursement JPV</t>
  </si>
  <si>
    <t>CHQ 0000362 Tampon CTR - BUREAU+</t>
  </si>
  <si>
    <t>Cartes CMAS GP-N4 PORTO-VECCHIO PLONGEE</t>
  </si>
  <si>
    <t>CHQ 0000363 FINAL MF1 MOBILITE IR / Remb. KL</t>
  </si>
  <si>
    <t>VIR CRC - F170601 Achat fournitures boutique FFESSM</t>
  </si>
  <si>
    <t>Achat fournitures fédérales (livrets) - CR N°170601</t>
  </si>
  <si>
    <t>Achat cartes CMAS juin 2017 - CR N°170653</t>
  </si>
  <si>
    <t>Cartes CMAS MF1 A LUCERNA</t>
  </si>
  <si>
    <t>VIR CRC - F170653 Achat cartes CMAS - juin 2017</t>
  </si>
  <si>
    <t>EXAMEN MF1 MOBILITE IR / Achat carb pour AZ 1/2</t>
  </si>
  <si>
    <t>CHQ 0000364 EXAM MF1 MOBILITE IR / Remb. AZ 2/2</t>
  </si>
  <si>
    <t>Cartes CMAS GP-N4 LUCERNA</t>
  </si>
  <si>
    <t>CB - U CULOMBU - Frais carburant AZ mobilité IR 1/2</t>
  </si>
  <si>
    <t>CHQ - PoVo PLONGEE - cartes CMAS GP-N4</t>
  </si>
  <si>
    <t>VIR - A LUCERNA - cartes CMAS MF1</t>
  </si>
  <si>
    <t>VIR - A LUCERNA - cartes CMAS GP-N4</t>
  </si>
  <si>
    <t>VIR - EPIC - cartes CMAS GP-N4 &amp; MF1</t>
  </si>
  <si>
    <t>CHQ - ODYSSEE - cartes CMAS INITIATEUR &amp; GP-N4</t>
  </si>
  <si>
    <t>VIR - ISULA - cartes CMAS IC &amp; GP-N4 &amp; MF1</t>
  </si>
  <si>
    <t>Cartes CMAS GP-N4 E RAGNOLE</t>
  </si>
  <si>
    <t>VIR - E RAGNOLE - cartes CMAS GP-N4</t>
  </si>
  <si>
    <t>Carte CMAS MF1 E RAGNOLE</t>
  </si>
  <si>
    <t>Achat cartes CMAS juillet 2017 - CR N°170760</t>
  </si>
  <si>
    <t>VIR CRC - F170760 Achat cartes CMAS - juillet 2017</t>
  </si>
  <si>
    <t>VIR - E RAGNOLE - cartes CMAS (3 factures)</t>
  </si>
  <si>
    <t>Achat cartes CMAS août 2017 - CR N°170859</t>
  </si>
  <si>
    <t>Cartes CMAS INITIATEUR - EPIC</t>
  </si>
  <si>
    <t>Cartes CMAS MF1 - ISULA</t>
  </si>
  <si>
    <t>Cartes CMAS MF1 - E RAGNOLE</t>
  </si>
  <si>
    <t>Achat fournitures fédérales (diplômes) - CR N°170901</t>
  </si>
  <si>
    <t>VIR CRC - F170859 Achat cartes CMAS - août 2017</t>
  </si>
  <si>
    <t>Cartes CMAS GP-N4 - ISULA</t>
  </si>
  <si>
    <t>VIR - E RAGNOLE - Cartes CMAS MF1</t>
  </si>
  <si>
    <t>VIR CRC - F170901 Achat fournitures (diplômes)</t>
  </si>
  <si>
    <t>Cartes CMAS MF1 - E RAGNOLE (régul juillet)</t>
  </si>
  <si>
    <t>Cartes CMAS GP-N4 - E RAGNOLE</t>
  </si>
  <si>
    <t>VIR CRC - F170945 Achat cartes CMAS - 01-14/09/2017</t>
  </si>
  <si>
    <t>Cartes TIV - CSLG</t>
  </si>
  <si>
    <t xml:space="preserve">Achat cartes CMAS - 01-14/09/2017 - CR N°170945 </t>
  </si>
  <si>
    <t>Cartes CMAS MF1 - A LUCERNA</t>
  </si>
  <si>
    <t>VIR - ISULA - cartes CMAS MF1 &amp; GP-N4</t>
  </si>
  <si>
    <t>VIR - CSLG - cartes TIV</t>
  </si>
  <si>
    <t>VIR - EPIC - cartes CMAS IC</t>
  </si>
  <si>
    <t>VIR CRC - F170992 Achat cartes CMAS - 14 au 30/09/17</t>
  </si>
  <si>
    <t>CB - A MDONUCCIA - Restaurant jury MF1 ODYSSEE</t>
  </si>
  <si>
    <t>VIR - L'INCANTU - Apéro MF1 INCANTU</t>
  </si>
  <si>
    <t>VIR - L'INCANTU - Apéro MF1 09/2017</t>
  </si>
  <si>
    <t>VIR - TORRA DIVING - Carte ANTEOR 2016</t>
  </si>
  <si>
    <t>Carte CMAS ANTEOR - TORRA (solde 2016)</t>
  </si>
  <si>
    <t>VIR - CRC - Subvention 2017 - 1/2</t>
  </si>
  <si>
    <t>Tampon CTR</t>
  </si>
  <si>
    <t>Achat cartes CMAS octobre 2017 - CR N°1710132</t>
  </si>
  <si>
    <t>Achat cartes CMAS - 15-30/09/2017 - CR N°170992</t>
  </si>
  <si>
    <t>VIR CRC - F1710132 Achat cartes CMAS - octobre 2017</t>
  </si>
  <si>
    <t>CB - 20 HEURE VIN - Dîner bureau CTR 03/11/17</t>
  </si>
  <si>
    <t>CHQ 0000365 ODYSSEE MF1 MOBILITE IR / SB &amp; SG</t>
  </si>
  <si>
    <t>Cartes CMAS MF1 - EPIC</t>
  </si>
  <si>
    <t>Achat cartes CMAS novembre 2017 - CR N°171142</t>
  </si>
  <si>
    <t>VIR - EPIC - cartes CMAS MF1</t>
  </si>
  <si>
    <t>CHQ 0000366 - FNAC AJACCIO - ordinateur CTR</t>
  </si>
  <si>
    <t>VIR CRC - F171142 Achat cartes CMAS - nov 2017</t>
  </si>
  <si>
    <t>Cartes CMAS GP-N4 - INCANTU</t>
  </si>
  <si>
    <t>CHQ 0000367 EXAMEN MF1 MOBILITE IR / Remb. SG</t>
  </si>
  <si>
    <t>VIR - CRC - Subvention 2017 - 2/2</t>
  </si>
  <si>
    <t>Cartes CMAS MF1 - ODYSSEE (CHQ n°7405064)</t>
  </si>
  <si>
    <t>CB - L'ORIENTE - Déjeuner Collège Instructeurs</t>
  </si>
  <si>
    <t>CHQ 0000369 HOTEL DE LA PAIX - Loc. salle réunion</t>
  </si>
  <si>
    <t>CB - AIR CORSICA - CTN janvier 2018</t>
  </si>
  <si>
    <t>VIR - ISULA - Cartes CMAS MF1</t>
  </si>
  <si>
    <t>VIR CRC - Subvention Comité Régional (1/2)</t>
  </si>
  <si>
    <t>VIR CRC - Subvention Comité Régional (2/2)</t>
  </si>
  <si>
    <t>VIR - DESOGERE A. - Frais séminaire</t>
  </si>
  <si>
    <t>VIR - VIGNOCCHI JP - Frais séminaire</t>
  </si>
  <si>
    <t>VIR - ESCALES J &amp; V - Frais séminaire</t>
  </si>
  <si>
    <t>Cartes CMAS ANTEOR - JUNGO S &amp; LEDUC M</t>
  </si>
  <si>
    <t>CB - Frais hôtel CTN PARIS 20/01/18</t>
  </si>
  <si>
    <t>CHQ - ODYSSEE cartes CMAS &amp; ANTEOR (2x15 €)</t>
  </si>
  <si>
    <t>CB - Frais hôtel CTN PARIS - janvier 2018</t>
  </si>
  <si>
    <t>Achat cartes CMAS décembre 2017 - CR N°171230</t>
  </si>
  <si>
    <t>VIR - VRIJENS J - AGN dîner de gala</t>
  </si>
  <si>
    <t>VIR CRC - Remboursement dîner CDR - LE 24</t>
  </si>
  <si>
    <t>Ordinateur portable CTR</t>
  </si>
  <si>
    <t>Remboursement FFESSM frais CTN</t>
  </si>
  <si>
    <t>Remboursement FFESSM frais AGN</t>
  </si>
  <si>
    <t>Restauration</t>
  </si>
  <si>
    <t>Location salle</t>
  </si>
  <si>
    <t>Frais kilométriques</t>
  </si>
  <si>
    <t>Réunions bureau CTR</t>
  </si>
  <si>
    <t>Réunions CTN</t>
  </si>
  <si>
    <t>Réunion CTN - avril 2017</t>
  </si>
  <si>
    <t>Réunion CTN - janvier 2018</t>
  </si>
  <si>
    <t>Réunions AGN</t>
  </si>
  <si>
    <t>AGN de DIJON - avril 2017</t>
  </si>
  <si>
    <t>AGN d'AMNEVILLE - mars 2018</t>
  </si>
  <si>
    <t>Séminaire des Instructeurs - CORTE 16/12/2017</t>
  </si>
  <si>
    <t>VIR - ZARAGOZA A. - Frais séminaire</t>
  </si>
  <si>
    <t>Subventions Comité Régional 2° partie</t>
  </si>
  <si>
    <t>Subventions Comité Régional 3° partie</t>
  </si>
  <si>
    <t>CHQ 0000368 règlement diner CDR</t>
  </si>
  <si>
    <t xml:space="preserve">VIR CRC - Remboursement dîner CDR </t>
  </si>
  <si>
    <t>Solde en compte 01/01/2017</t>
  </si>
  <si>
    <t>Avance CRC</t>
  </si>
  <si>
    <t>Remboursement CRC</t>
  </si>
  <si>
    <t>Rapprochement compte bancaire Cheque 0000335 ventilé en 2016</t>
  </si>
  <si>
    <t xml:space="preserve">Report solde bancaire= avoir pour exercice suivant: </t>
  </si>
  <si>
    <t>Bilan de l'activité</t>
  </si>
  <si>
    <t>Subvention Comité Régional (reste en banque)</t>
  </si>
  <si>
    <t>Solde réel au 31/12/2017</t>
  </si>
  <si>
    <t>Charges à débiter</t>
  </si>
  <si>
    <t>Solde bancaire au 31/12/2017</t>
  </si>
  <si>
    <t>Rapprochement bancaire au 31/12/2017</t>
  </si>
  <si>
    <t xml:space="preserve">Différence </t>
  </si>
  <si>
    <t>Subventions Comité Régional 1° partie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</si>
</sst>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1]"/>
    <numFmt numFmtId="165" formatCode="#,##0.00\ &quot;€&quot;"/>
  </numFmts>
  <fonts count="27">
    <font>
      <sz val="10"/>
      <name val="Arial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24"/>
      <name val="Fredfont"/>
    </font>
    <font>
      <b/>
      <sz val="22"/>
      <name val="Times New Roman"/>
      <family val="1"/>
    </font>
    <font>
      <sz val="2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00B050"/>
      <name val="Arial"/>
      <family val="2"/>
    </font>
    <font>
      <b/>
      <sz val="10"/>
      <color rgb="FF00B05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b/>
      <i/>
      <u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7">
    <xf numFmtId="0" fontId="0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19">
    <xf numFmtId="0" fontId="0" fillId="0" borderId="0" xfId="0"/>
    <xf numFmtId="2" fontId="0" fillId="0" borderId="0" xfId="0" applyNumberFormat="1"/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6" fillId="0" borderId="2" xfId="0" applyFont="1" applyFill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Fill="1" applyBorder="1"/>
    <xf numFmtId="4" fontId="12" fillId="0" borderId="0" xfId="0" applyNumberFormat="1" applyFont="1" applyBorder="1"/>
    <xf numFmtId="4" fontId="4" fillId="0" borderId="0" xfId="0" applyNumberFormat="1" applyFont="1" applyBorder="1" applyAlignment="1">
      <alignment horizontal="center"/>
    </xf>
    <xf numFmtId="164" fontId="0" fillId="0" borderId="0" xfId="0" applyNumberFormat="1" applyFill="1" applyBorder="1"/>
    <xf numFmtId="0" fontId="0" fillId="0" borderId="0" xfId="0" applyFill="1" applyAlignment="1">
      <alignment horizontal="center"/>
    </xf>
    <xf numFmtId="14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4" fontId="12" fillId="0" borderId="0" xfId="0" applyNumberFormat="1" applyFont="1"/>
    <xf numFmtId="0" fontId="11" fillId="0" borderId="0" xfId="0" applyFont="1"/>
    <xf numFmtId="0" fontId="12" fillId="0" borderId="0" xfId="0" applyFont="1"/>
    <xf numFmtId="4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/>
    <xf numFmtId="164" fontId="12" fillId="0" borderId="1" xfId="0" applyNumberFormat="1" applyFont="1" applyFill="1" applyBorder="1"/>
    <xf numFmtId="0" fontId="14" fillId="0" borderId="0" xfId="0" applyFont="1" applyFill="1"/>
    <xf numFmtId="0" fontId="0" fillId="0" borderId="0" xfId="0" applyFill="1" applyBorder="1"/>
    <xf numFmtId="4" fontId="11" fillId="0" borderId="0" xfId="0" applyNumberFormat="1" applyFont="1" applyFill="1" applyBorder="1" applyAlignment="1">
      <alignment horizontal="right"/>
    </xf>
    <xf numFmtId="4" fontId="12" fillId="0" borderId="0" xfId="0" applyNumberFormat="1" applyFont="1" applyBorder="1" applyAlignment="1">
      <alignment horizontal="center"/>
    </xf>
    <xf numFmtId="4" fontId="12" fillId="2" borderId="6" xfId="0" applyNumberFormat="1" applyFont="1" applyFill="1" applyBorder="1"/>
    <xf numFmtId="4" fontId="12" fillId="2" borderId="7" xfId="0" applyNumberFormat="1" applyFont="1" applyFill="1" applyBorder="1"/>
    <xf numFmtId="4" fontId="12" fillId="2" borderId="8" xfId="0" applyNumberFormat="1" applyFont="1" applyFill="1" applyBorder="1" applyAlignment="1">
      <alignment horizontal="right"/>
    </xf>
    <xf numFmtId="4" fontId="12" fillId="2" borderId="9" xfId="0" applyNumberFormat="1" applyFont="1" applyFill="1" applyBorder="1" applyAlignment="1">
      <alignment horizontal="center"/>
    </xf>
    <xf numFmtId="3" fontId="12" fillId="2" borderId="7" xfId="0" applyNumberFormat="1" applyFont="1" applyFill="1" applyBorder="1"/>
    <xf numFmtId="4" fontId="12" fillId="2" borderId="11" xfId="0" applyNumberFormat="1" applyFont="1" applyFill="1" applyBorder="1"/>
    <xf numFmtId="4" fontId="13" fillId="2" borderId="11" xfId="0" applyNumberFormat="1" applyFont="1" applyFill="1" applyBorder="1"/>
    <xf numFmtId="4" fontId="12" fillId="2" borderId="12" xfId="0" applyNumberFormat="1" applyFont="1" applyFill="1" applyBorder="1" applyAlignment="1">
      <alignment horizontal="right"/>
    </xf>
    <xf numFmtId="165" fontId="4" fillId="2" borderId="13" xfId="0" applyNumberFormat="1" applyFont="1" applyFill="1" applyBorder="1" applyAlignment="1">
      <alignment horizontal="right"/>
    </xf>
    <xf numFmtId="4" fontId="13" fillId="2" borderId="10" xfId="0" applyNumberFormat="1" applyFont="1" applyFill="1" applyBorder="1" applyAlignment="1">
      <alignment horizontal="right"/>
    </xf>
    <xf numFmtId="3" fontId="13" fillId="2" borderId="11" xfId="0" applyNumberFormat="1" applyFont="1" applyFill="1" applyBorder="1" applyAlignment="1">
      <alignment horizontal="left"/>
    </xf>
    <xf numFmtId="4" fontId="13" fillId="0" borderId="0" xfId="0" applyNumberFormat="1" applyFont="1" applyFill="1" applyBorder="1"/>
    <xf numFmtId="4" fontId="11" fillId="0" borderId="15" xfId="0" applyNumberFormat="1" applyFont="1" applyFill="1" applyBorder="1" applyAlignment="1">
      <alignment horizontal="right"/>
    </xf>
    <xf numFmtId="165" fontId="15" fillId="0" borderId="16" xfId="0" applyNumberFormat="1" applyFont="1" applyFill="1" applyBorder="1" applyAlignment="1">
      <alignment horizontal="right"/>
    </xf>
    <xf numFmtId="4" fontId="13" fillId="0" borderId="14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left"/>
    </xf>
    <xf numFmtId="4" fontId="11" fillId="0" borderId="15" xfId="0" applyNumberFormat="1" applyFont="1" applyFill="1" applyBorder="1" applyAlignment="1">
      <alignment horizontal="center"/>
    </xf>
    <xf numFmtId="164" fontId="11" fillId="0" borderId="15" xfId="0" applyNumberFormat="1" applyFont="1" applyFill="1" applyBorder="1" applyAlignment="1">
      <alignment horizontal="right"/>
    </xf>
    <xf numFmtId="4" fontId="11" fillId="0" borderId="14" xfId="0" applyNumberFormat="1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left"/>
    </xf>
    <xf numFmtId="4" fontId="11" fillId="0" borderId="17" xfId="0" applyNumberFormat="1" applyFont="1" applyFill="1" applyBorder="1" applyAlignment="1">
      <alignment horizontal="left"/>
    </xf>
    <xf numFmtId="4" fontId="11" fillId="0" borderId="17" xfId="0" applyNumberFormat="1" applyFont="1" applyFill="1" applyBorder="1"/>
    <xf numFmtId="4" fontId="12" fillId="3" borderId="6" xfId="0" applyNumberFormat="1" applyFont="1" applyFill="1" applyBorder="1"/>
    <xf numFmtId="4" fontId="12" fillId="3" borderId="7" xfId="0" applyNumberFormat="1" applyFont="1" applyFill="1" applyBorder="1"/>
    <xf numFmtId="4" fontId="11" fillId="3" borderId="8" xfId="0" applyNumberFormat="1" applyFont="1" applyFill="1" applyBorder="1" applyAlignment="1">
      <alignment horizontal="right"/>
    </xf>
    <xf numFmtId="4" fontId="12" fillId="3" borderId="9" xfId="0" applyNumberFormat="1" applyFont="1" applyFill="1" applyBorder="1" applyAlignment="1">
      <alignment horizontal="center"/>
    </xf>
    <xf numFmtId="3" fontId="12" fillId="3" borderId="7" xfId="0" applyNumberFormat="1" applyFont="1" applyFill="1" applyBorder="1"/>
    <xf numFmtId="4" fontId="12" fillId="3" borderId="8" xfId="0" applyNumberFormat="1" applyFont="1" applyFill="1" applyBorder="1" applyAlignment="1">
      <alignment horizontal="right"/>
    </xf>
    <xf numFmtId="4" fontId="4" fillId="3" borderId="10" xfId="0" applyNumberFormat="1" applyFont="1" applyFill="1" applyBorder="1"/>
    <xf numFmtId="4" fontId="12" fillId="3" borderId="11" xfId="0" applyNumberFormat="1" applyFont="1" applyFill="1" applyBorder="1"/>
    <xf numFmtId="4" fontId="14" fillId="3" borderId="11" xfId="0" applyNumberFormat="1" applyFont="1" applyFill="1" applyBorder="1"/>
    <xf numFmtId="4" fontId="11" fillId="3" borderId="12" xfId="0" applyNumberFormat="1" applyFont="1" applyFill="1" applyBorder="1" applyAlignment="1">
      <alignment horizontal="right"/>
    </xf>
    <xf numFmtId="165" fontId="4" fillId="3" borderId="13" xfId="0" applyNumberFormat="1" applyFont="1" applyFill="1" applyBorder="1" applyAlignment="1">
      <alignment horizontal="right"/>
    </xf>
    <xf numFmtId="4" fontId="13" fillId="3" borderId="10" xfId="0" applyNumberFormat="1" applyFont="1" applyFill="1" applyBorder="1" applyAlignment="1">
      <alignment horizontal="left"/>
    </xf>
    <xf numFmtId="4" fontId="13" fillId="3" borderId="11" xfId="0" applyNumberFormat="1" applyFont="1" applyFill="1" applyBorder="1" applyAlignment="1">
      <alignment horizontal="left"/>
    </xf>
    <xf numFmtId="4" fontId="12" fillId="3" borderId="12" xfId="0" applyNumberFormat="1" applyFont="1" applyFill="1" applyBorder="1" applyAlignment="1">
      <alignment horizontal="right"/>
    </xf>
    <xf numFmtId="165" fontId="15" fillId="0" borderId="18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4" fontId="11" fillId="3" borderId="7" xfId="0" applyNumberFormat="1" applyFont="1" applyFill="1" applyBorder="1" applyAlignment="1">
      <alignment horizontal="right"/>
    </xf>
    <xf numFmtId="4" fontId="11" fillId="3" borderId="7" xfId="0" applyNumberFormat="1" applyFont="1" applyFill="1" applyBorder="1"/>
    <xf numFmtId="3" fontId="11" fillId="3" borderId="7" xfId="0" applyNumberFormat="1" applyFont="1" applyFill="1" applyBorder="1"/>
    <xf numFmtId="4" fontId="13" fillId="3" borderId="11" xfId="0" applyNumberFormat="1" applyFont="1" applyFill="1" applyBorder="1"/>
    <xf numFmtId="4" fontId="11" fillId="3" borderId="11" xfId="0" applyNumberFormat="1" applyFont="1" applyFill="1" applyBorder="1" applyAlignment="1">
      <alignment horizontal="right"/>
    </xf>
    <xf numFmtId="4" fontId="13" fillId="3" borderId="11" xfId="0" applyNumberFormat="1" applyFont="1" applyFill="1" applyBorder="1" applyAlignment="1">
      <alignment horizontal="right"/>
    </xf>
    <xf numFmtId="4" fontId="12" fillId="3" borderId="11" xfId="0" applyNumberFormat="1" applyFont="1" applyFill="1" applyBorder="1" applyAlignment="1">
      <alignment horizontal="right"/>
    </xf>
    <xf numFmtId="4" fontId="11" fillId="0" borderId="6" xfId="0" applyNumberFormat="1" applyFont="1" applyFill="1" applyBorder="1"/>
    <xf numFmtId="4" fontId="11" fillId="0" borderId="7" xfId="0" applyNumberFormat="1" applyFont="1" applyFill="1" applyBorder="1"/>
    <xf numFmtId="4" fontId="13" fillId="0" borderId="7" xfId="0" applyNumberFormat="1" applyFont="1" applyFill="1" applyBorder="1"/>
    <xf numFmtId="4" fontId="11" fillId="0" borderId="19" xfId="0" applyNumberFormat="1" applyFont="1" applyFill="1" applyBorder="1" applyAlignment="1">
      <alignment horizontal="right"/>
    </xf>
    <xf numFmtId="165" fontId="15" fillId="0" borderId="20" xfId="0" applyNumberFormat="1" applyFont="1" applyFill="1" applyBorder="1" applyAlignment="1">
      <alignment horizontal="right"/>
    </xf>
    <xf numFmtId="4" fontId="13" fillId="0" borderId="7" xfId="0" applyNumberFormat="1" applyFont="1" applyFill="1" applyBorder="1" applyAlignment="1">
      <alignment horizontal="right"/>
    </xf>
    <xf numFmtId="3" fontId="11" fillId="0" borderId="7" xfId="0" applyNumberFormat="1" applyFont="1" applyFill="1" applyBorder="1" applyAlignment="1">
      <alignment horizontal="left"/>
    </xf>
    <xf numFmtId="4" fontId="11" fillId="0" borderId="0" xfId="0" applyNumberFormat="1" applyFont="1" applyBorder="1"/>
    <xf numFmtId="3" fontId="11" fillId="0" borderId="0" xfId="0" applyNumberFormat="1" applyFont="1" applyBorder="1"/>
    <xf numFmtId="4" fontId="11" fillId="0" borderId="15" xfId="0" applyNumberFormat="1" applyFont="1" applyBorder="1" applyAlignment="1">
      <alignment horizontal="right"/>
    </xf>
    <xf numFmtId="165" fontId="15" fillId="0" borderId="18" xfId="0" applyNumberFormat="1" applyFont="1" applyBorder="1" applyAlignment="1">
      <alignment horizontal="right"/>
    </xf>
    <xf numFmtId="4" fontId="11" fillId="0" borderId="21" xfId="0" applyNumberFormat="1" applyFont="1" applyBorder="1" applyAlignment="1">
      <alignment horizontal="right"/>
    </xf>
    <xf numFmtId="165" fontId="15" fillId="0" borderId="22" xfId="0" applyNumberFormat="1" applyFont="1" applyBorder="1" applyAlignment="1">
      <alignment horizontal="right"/>
    </xf>
    <xf numFmtId="4" fontId="11" fillId="0" borderId="11" xfId="0" applyNumberFormat="1" applyFont="1" applyBorder="1"/>
    <xf numFmtId="3" fontId="11" fillId="0" borderId="11" xfId="0" applyNumberFormat="1" applyFont="1" applyBorder="1"/>
    <xf numFmtId="4" fontId="13" fillId="3" borderId="10" xfId="0" applyNumberFormat="1" applyFont="1" applyFill="1" applyBorder="1" applyAlignment="1">
      <alignment horizontal="right"/>
    </xf>
    <xf numFmtId="4" fontId="12" fillId="0" borderId="14" xfId="0" applyNumberFormat="1" applyFont="1" applyFill="1" applyBorder="1"/>
    <xf numFmtId="4" fontId="12" fillId="0" borderId="0" xfId="0" applyNumberFormat="1" applyFont="1" applyFill="1" applyBorder="1"/>
    <xf numFmtId="4" fontId="14" fillId="0" borderId="0" xfId="0" applyNumberFormat="1" applyFont="1" applyFill="1" applyBorder="1"/>
    <xf numFmtId="4" fontId="12" fillId="0" borderId="15" xfId="0" applyNumberFormat="1" applyFont="1" applyFill="1" applyBorder="1" applyAlignment="1">
      <alignment horizontal="right"/>
    </xf>
    <xf numFmtId="4" fontId="12" fillId="0" borderId="14" xfId="0" applyNumberFormat="1" applyFont="1" applyBorder="1"/>
    <xf numFmtId="4" fontId="4" fillId="3" borderId="7" xfId="0" applyNumberFormat="1" applyFont="1" applyFill="1" applyBorder="1"/>
    <xf numFmtId="4" fontId="15" fillId="3" borderId="7" xfId="0" applyNumberFormat="1" applyFont="1" applyFill="1" applyBorder="1"/>
    <xf numFmtId="4" fontId="11" fillId="3" borderId="6" xfId="0" applyNumberFormat="1" applyFont="1" applyFill="1" applyBorder="1"/>
    <xf numFmtId="4" fontId="15" fillId="0" borderId="6" xfId="0" applyNumberFormat="1" applyFont="1" applyFill="1" applyBorder="1"/>
    <xf numFmtId="4" fontId="13" fillId="0" borderId="6" xfId="0" applyNumberFormat="1" applyFont="1" applyFill="1" applyBorder="1" applyAlignment="1">
      <alignment horizontal="right"/>
    </xf>
    <xf numFmtId="4" fontId="15" fillId="0" borderId="0" xfId="0" applyNumberFormat="1" applyFont="1" applyFill="1" applyBorder="1"/>
    <xf numFmtId="4" fontId="11" fillId="0" borderId="14" xfId="0" applyNumberFormat="1" applyFont="1" applyBorder="1"/>
    <xf numFmtId="4" fontId="4" fillId="0" borderId="0" xfId="0" applyNumberFormat="1" applyFont="1" applyBorder="1"/>
    <xf numFmtId="4" fontId="11" fillId="0" borderId="15" xfId="0" applyNumberFormat="1" applyFont="1" applyBorder="1"/>
    <xf numFmtId="4" fontId="15" fillId="0" borderId="0" xfId="0" applyNumberFormat="1" applyFont="1" applyBorder="1"/>
    <xf numFmtId="4" fontId="11" fillId="0" borderId="10" xfId="0" applyNumberFormat="1" applyFont="1" applyBorder="1"/>
    <xf numFmtId="4" fontId="6" fillId="0" borderId="11" xfId="0" applyNumberFormat="1" applyFont="1" applyBorder="1"/>
    <xf numFmtId="4" fontId="12" fillId="0" borderId="10" xfId="0" applyNumberFormat="1" applyFont="1" applyBorder="1"/>
    <xf numFmtId="3" fontId="12" fillId="0" borderId="11" xfId="0" applyNumberFormat="1" applyFont="1" applyBorder="1"/>
    <xf numFmtId="4" fontId="6" fillId="0" borderId="0" xfId="0" applyNumberFormat="1" applyFont="1" applyBorder="1" applyAlignment="1">
      <alignment horizontal="right"/>
    </xf>
    <xf numFmtId="4" fontId="18" fillId="0" borderId="2" xfId="0" applyNumberFormat="1" applyFont="1" applyBorder="1" applyAlignment="1">
      <alignment horizontal="center"/>
    </xf>
    <xf numFmtId="4" fontId="6" fillId="0" borderId="0" xfId="0" applyNumberFormat="1" applyFont="1" applyBorder="1"/>
    <xf numFmtId="3" fontId="6" fillId="0" borderId="0" xfId="0" applyNumberFormat="1" applyFont="1" applyBorder="1"/>
    <xf numFmtId="4" fontId="20" fillId="0" borderId="2" xfId="0" applyNumberFormat="1" applyFont="1" applyBorder="1" applyAlignment="1">
      <alignment horizontal="center"/>
    </xf>
    <xf numFmtId="4" fontId="4" fillId="0" borderId="2" xfId="0" applyNumberFormat="1" applyFont="1" applyBorder="1"/>
    <xf numFmtId="4" fontId="21" fillId="0" borderId="2" xfId="0" applyNumberFormat="1" applyFont="1" applyBorder="1"/>
    <xf numFmtId="4" fontId="19" fillId="0" borderId="2" xfId="0" applyNumberFormat="1" applyFont="1" applyBorder="1"/>
    <xf numFmtId="4" fontId="4" fillId="0" borderId="0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0" fontId="0" fillId="0" borderId="0" xfId="0" applyBorder="1"/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1" fillId="0" borderId="0" xfId="0" applyFont="1" applyBorder="1"/>
    <xf numFmtId="2" fontId="0" fillId="0" borderId="26" xfId="0" applyNumberFormat="1" applyBorder="1"/>
    <xf numFmtId="164" fontId="12" fillId="0" borderId="26" xfId="0" applyNumberFormat="1" applyFont="1" applyFill="1" applyBorder="1"/>
    <xf numFmtId="14" fontId="0" fillId="0" borderId="1" xfId="0" applyNumberFormat="1" applyFill="1" applyBorder="1"/>
    <xf numFmtId="165" fontId="0" fillId="0" borderId="1" xfId="0" applyNumberFormat="1" applyFill="1" applyBorder="1"/>
    <xf numFmtId="165" fontId="12" fillId="0" borderId="1" xfId="0" applyNumberFormat="1" applyFont="1" applyFill="1" applyBorder="1"/>
    <xf numFmtId="0" fontId="12" fillId="0" borderId="1" xfId="0" applyFont="1" applyBorder="1"/>
    <xf numFmtId="14" fontId="0" fillId="0" borderId="1" xfId="0" applyNumberFormat="1" applyBorder="1"/>
    <xf numFmtId="164" fontId="0" fillId="0" borderId="0" xfId="0" applyNumberFormat="1" applyBorder="1"/>
    <xf numFmtId="0" fontId="4" fillId="0" borderId="2" xfId="0" applyFont="1" applyFill="1" applyBorder="1" applyAlignment="1">
      <alignment horizontal="center"/>
    </xf>
    <xf numFmtId="164" fontId="0" fillId="0" borderId="26" xfId="0" applyNumberFormat="1" applyBorder="1"/>
    <xf numFmtId="0" fontId="0" fillId="0" borderId="27" xfId="0" applyBorder="1" applyAlignment="1">
      <alignment horizontal="center"/>
    </xf>
    <xf numFmtId="0" fontId="0" fillId="0" borderId="1" xfId="0" applyBorder="1"/>
    <xf numFmtId="4" fontId="11" fillId="0" borderId="14" xfId="0" applyNumberFormat="1" applyFont="1" applyFill="1" applyBorder="1"/>
    <xf numFmtId="4" fontId="11" fillId="0" borderId="0" xfId="0" applyNumberFormat="1" applyFont="1" applyFill="1" applyBorder="1"/>
    <xf numFmtId="4" fontId="11" fillId="0" borderId="0" xfId="0" applyNumberFormat="1" applyFont="1" applyBorder="1"/>
    <xf numFmtId="4" fontId="11" fillId="0" borderId="14" xfId="0" applyNumberFormat="1" applyFont="1" applyBorder="1" applyAlignment="1"/>
    <xf numFmtId="4" fontId="11" fillId="0" borderId="0" xfId="0" applyNumberFormat="1" applyFont="1" applyBorder="1" applyAlignment="1"/>
    <xf numFmtId="4" fontId="11" fillId="0" borderId="17" xfId="0" applyNumberFormat="1" applyFont="1" applyBorder="1" applyAlignment="1"/>
    <xf numFmtId="4" fontId="11" fillId="0" borderId="20" xfId="0" applyNumberFormat="1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center"/>
    </xf>
    <xf numFmtId="4" fontId="11" fillId="0" borderId="22" xfId="0" applyNumberFormat="1" applyFont="1" applyFill="1" applyBorder="1" applyAlignment="1">
      <alignment horizontal="center"/>
    </xf>
    <xf numFmtId="4" fontId="11" fillId="0" borderId="14" xfId="0" applyNumberFormat="1" applyFont="1" applyFill="1" applyBorder="1" applyAlignment="1"/>
    <xf numFmtId="4" fontId="11" fillId="0" borderId="0" xfId="0" applyNumberFormat="1" applyFont="1" applyFill="1" applyBorder="1" applyAlignment="1"/>
    <xf numFmtId="4" fontId="11" fillId="0" borderId="17" xfId="0" applyNumberFormat="1" applyFont="1" applyFill="1" applyBorder="1" applyAlignment="1"/>
    <xf numFmtId="0" fontId="0" fillId="5" borderId="0" xfId="0" applyFill="1"/>
    <xf numFmtId="14" fontId="0" fillId="0" borderId="1" xfId="0" applyNumberFormat="1" applyFill="1" applyBorder="1" applyAlignment="1">
      <alignment horizontal="center"/>
    </xf>
    <xf numFmtId="0" fontId="0" fillId="6" borderId="0" xfId="0" applyFill="1"/>
    <xf numFmtId="0" fontId="0" fillId="0" borderId="1" xfId="0" applyFont="1" applyFill="1" applyBorder="1"/>
    <xf numFmtId="0" fontId="0" fillId="4" borderId="0" xfId="0" applyFill="1"/>
    <xf numFmtId="0" fontId="14" fillId="4" borderId="0" xfId="0" applyFont="1" applyFill="1"/>
    <xf numFmtId="0" fontId="0" fillId="0" borderId="0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Border="1"/>
    <xf numFmtId="0" fontId="0" fillId="0" borderId="0" xfId="0" applyFill="1" applyBorder="1"/>
    <xf numFmtId="0" fontId="0" fillId="4" borderId="0" xfId="0" applyFill="1" applyBorder="1"/>
    <xf numFmtId="0" fontId="0" fillId="0" borderId="1" xfId="0" applyFont="1" applyBorder="1"/>
    <xf numFmtId="4" fontId="13" fillId="0" borderId="0" xfId="0" applyNumberFormat="1" applyFont="1" applyFill="1" applyBorder="1" applyAlignment="1">
      <alignment horizontal="left"/>
    </xf>
    <xf numFmtId="0" fontId="11" fillId="0" borderId="28" xfId="0" applyFont="1" applyFill="1" applyBorder="1"/>
    <xf numFmtId="164" fontId="24" fillId="0" borderId="1" xfId="0" applyNumberFormat="1" applyFont="1" applyFill="1" applyBorder="1"/>
    <xf numFmtId="0" fontId="25" fillId="0" borderId="1" xfId="0" applyFont="1" applyFill="1" applyBorder="1"/>
    <xf numFmtId="164" fontId="25" fillId="0" borderId="1" xfId="0" applyNumberFormat="1" applyFont="1" applyFill="1" applyBorder="1"/>
    <xf numFmtId="4" fontId="15" fillId="0" borderId="18" xfId="0" applyNumberFormat="1" applyFont="1" applyFill="1" applyBorder="1" applyAlignment="1">
      <alignment horizontal="right"/>
    </xf>
    <xf numFmtId="4" fontId="26" fillId="0" borderId="14" xfId="0" applyNumberFormat="1" applyFont="1" applyFill="1" applyBorder="1"/>
    <xf numFmtId="0" fontId="25" fillId="0" borderId="1" xfId="0" applyFont="1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16" fillId="0" borderId="1" xfId="0" applyNumberFormat="1" applyFont="1" applyBorder="1" applyAlignment="1"/>
    <xf numFmtId="164" fontId="19" fillId="0" borderId="1" xfId="0" applyNumberFormat="1" applyFont="1" applyBorder="1"/>
    <xf numFmtId="164" fontId="19" fillId="0" borderId="1" xfId="0" applyNumberFormat="1" applyFont="1" applyFill="1" applyBorder="1"/>
    <xf numFmtId="164" fontId="17" fillId="0" borderId="1" xfId="0" applyNumberFormat="1" applyFont="1" applyFill="1" applyBorder="1"/>
    <xf numFmtId="165" fontId="16" fillId="0" borderId="1" xfId="0" applyNumberFormat="1" applyFont="1" applyBorder="1" applyAlignment="1"/>
    <xf numFmtId="165" fontId="19" fillId="4" borderId="1" xfId="0" applyNumberFormat="1" applyFont="1" applyFill="1" applyBorder="1"/>
    <xf numFmtId="164" fontId="25" fillId="0" borderId="15" xfId="0" applyNumberFormat="1" applyFont="1" applyFill="1" applyBorder="1"/>
    <xf numFmtId="164" fontId="12" fillId="0" borderId="1" xfId="0" applyNumberFormat="1" applyFont="1" applyFill="1" applyBorder="1" applyAlignment="1">
      <alignment horizontal="right"/>
    </xf>
    <xf numFmtId="165" fontId="19" fillId="0" borderId="26" xfId="0" applyNumberFormat="1" applyFont="1" applyBorder="1"/>
    <xf numFmtId="164" fontId="0" fillId="5" borderId="1" xfId="0" applyNumberFormat="1" applyFill="1" applyBorder="1"/>
    <xf numFmtId="14" fontId="0" fillId="0" borderId="29" xfId="0" applyNumberFormat="1" applyBorder="1" applyAlignment="1">
      <alignment horizontal="right"/>
    </xf>
    <xf numFmtId="0" fontId="0" fillId="0" borderId="27" xfId="0" applyBorder="1" applyAlignment="1">
      <alignment horizontal="left"/>
    </xf>
    <xf numFmtId="14" fontId="24" fillId="0" borderId="1" xfId="0" applyNumberFormat="1" applyFont="1" applyFill="1" applyBorder="1" applyAlignment="1">
      <alignment horizontal="center"/>
    </xf>
    <xf numFmtId="0" fontId="24" fillId="0" borderId="1" xfId="0" applyFont="1" applyFill="1" applyBorder="1"/>
    <xf numFmtId="165" fontId="24" fillId="0" borderId="1" xfId="0" applyNumberFormat="1" applyFont="1" applyFill="1" applyBorder="1"/>
    <xf numFmtId="0" fontId="24" fillId="0" borderId="0" xfId="0" applyFont="1"/>
    <xf numFmtId="165" fontId="12" fillId="0" borderId="0" xfId="0" applyNumberFormat="1" applyFon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4" fontId="16" fillId="0" borderId="3" xfId="0" applyNumberFormat="1" applyFont="1" applyBorder="1" applyAlignment="1">
      <alignment horizontal="center"/>
    </xf>
    <xf numFmtId="14" fontId="16" fillId="0" borderId="5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4" xfId="0" applyNumberFormat="1" applyFill="1" applyBorder="1" applyAlignment="1">
      <alignment horizontal="center"/>
    </xf>
    <xf numFmtId="14" fontId="0" fillId="0" borderId="5" xfId="0" applyNumberFormat="1" applyFill="1" applyBorder="1" applyAlignment="1">
      <alignment horizontal="center"/>
    </xf>
    <xf numFmtId="14" fontId="16" fillId="0" borderId="3" xfId="0" applyNumberFormat="1" applyFont="1" applyFill="1" applyBorder="1" applyAlignment="1">
      <alignment horizontal="right"/>
    </xf>
    <xf numFmtId="14" fontId="16" fillId="0" borderId="4" xfId="0" applyNumberFormat="1" applyFont="1" applyFill="1" applyBorder="1" applyAlignment="1">
      <alignment horizontal="right"/>
    </xf>
    <xf numFmtId="14" fontId="16" fillId="0" borderId="5" xfId="0" applyNumberFormat="1" applyFont="1" applyFill="1" applyBorder="1" applyAlignment="1">
      <alignment horizontal="right"/>
    </xf>
    <xf numFmtId="14" fontId="12" fillId="5" borderId="3" xfId="0" applyNumberFormat="1" applyFont="1" applyFill="1" applyBorder="1" applyAlignment="1">
      <alignment horizontal="center"/>
    </xf>
    <xf numFmtId="14" fontId="12" fillId="5" borderId="5" xfId="0" applyNumberFormat="1" applyFont="1" applyFill="1" applyBorder="1" applyAlignment="1">
      <alignment horizontal="center"/>
    </xf>
    <xf numFmtId="4" fontId="12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4" fontId="11" fillId="0" borderId="0" xfId="0" applyNumberFormat="1" applyFont="1" applyFill="1" applyBorder="1" applyAlignment="1">
      <alignment horizontal="left"/>
    </xf>
    <xf numFmtId="4" fontId="13" fillId="0" borderId="14" xfId="0" applyNumberFormat="1" applyFont="1" applyFill="1" applyBorder="1" applyAlignment="1">
      <alignment horizontal="left"/>
    </xf>
    <xf numFmtId="4" fontId="13" fillId="0" borderId="17" xfId="0" applyNumberFormat="1" applyFont="1" applyFill="1" applyBorder="1" applyAlignment="1">
      <alignment horizontal="left"/>
    </xf>
    <xf numFmtId="4" fontId="11" fillId="0" borderId="14" xfId="0" applyNumberFormat="1" applyFont="1" applyFill="1" applyBorder="1" applyAlignment="1">
      <alignment horizontal="left"/>
    </xf>
    <xf numFmtId="4" fontId="11" fillId="0" borderId="17" xfId="0" applyNumberFormat="1" applyFont="1" applyFill="1" applyBorder="1" applyAlignment="1">
      <alignment horizontal="left"/>
    </xf>
    <xf numFmtId="4" fontId="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/>
    <xf numFmtId="4" fontId="4" fillId="2" borderId="10" xfId="0" applyNumberFormat="1" applyFont="1" applyFill="1" applyBorder="1"/>
    <xf numFmtId="4" fontId="4" fillId="2" borderId="11" xfId="0" applyNumberFormat="1" applyFont="1" applyFill="1" applyBorder="1"/>
  </cellXfs>
  <cellStyles count="1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5"/>
  <sheetViews>
    <sheetView view="pageBreakPreview" topLeftCell="A12" zoomScaleSheetLayoutView="100" workbookViewId="0">
      <selection activeCell="J45" sqref="J45"/>
    </sheetView>
  </sheetViews>
  <sheetFormatPr baseColWidth="10" defaultColWidth="11.42578125" defaultRowHeight="12.75"/>
  <cols>
    <col min="1" max="1" width="12.7109375" style="152" customWidth="1"/>
    <col min="2" max="2" width="45" style="116" customWidth="1"/>
    <col min="3" max="4" width="10.7109375" style="116" bestFit="1" customWidth="1"/>
    <col min="5" max="5" width="13" style="116" customWidth="1"/>
    <col min="6" max="6" width="3.28515625" style="116" customWidth="1"/>
    <col min="7" max="16384" width="11.42578125" style="116"/>
  </cols>
  <sheetData>
    <row r="2" spans="1:7" ht="7.5" customHeight="1"/>
    <row r="3" spans="1:7" ht="31.5" customHeight="1">
      <c r="A3" s="185" t="s">
        <v>0</v>
      </c>
      <c r="B3" s="186"/>
      <c r="C3" s="186"/>
      <c r="D3" s="186"/>
      <c r="E3" s="186"/>
    </row>
    <row r="4" spans="1:7" ht="13.5" thickBot="1"/>
    <row r="5" spans="1:7" ht="16.5" customHeight="1" thickBot="1">
      <c r="A5" s="128" t="s">
        <v>1</v>
      </c>
      <c r="B5" s="117" t="s">
        <v>2</v>
      </c>
      <c r="C5" s="118" t="s">
        <v>5</v>
      </c>
      <c r="D5" s="118" t="s">
        <v>3</v>
      </c>
      <c r="E5" s="118" t="s">
        <v>4</v>
      </c>
      <c r="G5" s="119"/>
    </row>
    <row r="6" spans="1:7" ht="16.5" customHeight="1">
      <c r="A6" s="187" t="s">
        <v>7</v>
      </c>
      <c r="B6" s="188"/>
      <c r="C6" s="188"/>
      <c r="D6" s="189"/>
      <c r="E6" s="120"/>
      <c r="G6" s="119"/>
    </row>
    <row r="7" spans="1:7" s="154" customFormat="1" ht="16.5" customHeight="1">
      <c r="A7" s="14">
        <v>42768</v>
      </c>
      <c r="B7" s="154" t="s">
        <v>75</v>
      </c>
      <c r="C7" s="121"/>
      <c r="D7" s="21">
        <v>38.799999999999997</v>
      </c>
      <c r="E7" s="9">
        <f>SUM(E6+D7-C7)</f>
        <v>38.799999999999997</v>
      </c>
      <c r="F7" s="155"/>
      <c r="G7" s="12"/>
    </row>
    <row r="8" spans="1:7" s="23" customFormat="1" ht="16.5" customHeight="1">
      <c r="A8" s="14">
        <v>42885</v>
      </c>
      <c r="B8" s="131" t="s">
        <v>59</v>
      </c>
      <c r="C8" s="21"/>
      <c r="D8" s="21">
        <v>24</v>
      </c>
      <c r="E8" s="9">
        <f>SUM(E7+D8-C8)</f>
        <v>62.8</v>
      </c>
      <c r="F8" s="155"/>
    </row>
    <row r="9" spans="1:7" s="154" customFormat="1" ht="16.5" customHeight="1">
      <c r="A9" s="14">
        <v>42885</v>
      </c>
      <c r="B9" s="147" t="s">
        <v>62</v>
      </c>
      <c r="C9" s="21"/>
      <c r="D9" s="21">
        <v>12</v>
      </c>
      <c r="E9" s="9">
        <f t="shared" ref="E9:E41" si="0">SUM(E8+D9-C9)</f>
        <v>74.8</v>
      </c>
      <c r="F9" s="155"/>
      <c r="G9" s="155"/>
    </row>
    <row r="10" spans="1:7" s="23" customFormat="1" ht="16.5" customHeight="1">
      <c r="A10" s="14">
        <v>42885</v>
      </c>
      <c r="B10" s="147" t="s">
        <v>66</v>
      </c>
      <c r="C10" s="21"/>
      <c r="D10" s="21">
        <v>45</v>
      </c>
      <c r="E10" s="9">
        <f t="shared" si="0"/>
        <v>119.8</v>
      </c>
      <c r="F10" s="155"/>
      <c r="G10" s="155"/>
    </row>
    <row r="11" spans="1:7" s="23" customFormat="1" ht="16.5" customHeight="1">
      <c r="A11" s="14">
        <v>42885</v>
      </c>
      <c r="B11" s="147" t="s">
        <v>72</v>
      </c>
      <c r="C11" s="21"/>
      <c r="D11" s="21">
        <v>60</v>
      </c>
      <c r="E11" s="9">
        <f t="shared" si="0"/>
        <v>179.8</v>
      </c>
      <c r="F11" s="155"/>
    </row>
    <row r="12" spans="1:7" s="23" customFormat="1" ht="16.5" customHeight="1">
      <c r="A12" s="14">
        <v>42899</v>
      </c>
      <c r="B12" s="147" t="s">
        <v>72</v>
      </c>
      <c r="C12" s="121"/>
      <c r="D12" s="21">
        <v>36</v>
      </c>
      <c r="E12" s="9">
        <f t="shared" si="0"/>
        <v>215.8</v>
      </c>
      <c r="F12" s="155"/>
    </row>
    <row r="13" spans="1:7" s="23" customFormat="1" ht="16.5" customHeight="1">
      <c r="A13" s="14">
        <v>42900</v>
      </c>
      <c r="B13" s="147" t="s">
        <v>70</v>
      </c>
      <c r="C13" s="121"/>
      <c r="D13" s="21">
        <v>36</v>
      </c>
      <c r="E13" s="9">
        <f t="shared" si="0"/>
        <v>251.8</v>
      </c>
      <c r="F13" s="155"/>
    </row>
    <row r="14" spans="1:7" s="23" customFormat="1" ht="16.5" customHeight="1">
      <c r="A14" s="14">
        <v>42900</v>
      </c>
      <c r="B14" s="147" t="s">
        <v>71</v>
      </c>
      <c r="C14" s="121"/>
      <c r="D14" s="21">
        <v>24</v>
      </c>
      <c r="E14" s="9">
        <f t="shared" si="0"/>
        <v>275.8</v>
      </c>
      <c r="F14" s="155"/>
      <c r="G14" s="155"/>
    </row>
    <row r="15" spans="1:7" s="23" customFormat="1" ht="16.5" customHeight="1">
      <c r="A15" s="14">
        <v>42908</v>
      </c>
      <c r="B15" s="147" t="s">
        <v>60</v>
      </c>
      <c r="C15" s="21"/>
      <c r="D15" s="21">
        <v>12</v>
      </c>
      <c r="E15" s="9">
        <f t="shared" si="0"/>
        <v>287.8</v>
      </c>
      <c r="F15" s="155"/>
    </row>
    <row r="16" spans="1:7" s="23" customFormat="1" ht="16.5" customHeight="1">
      <c r="A16" s="14">
        <v>42908</v>
      </c>
      <c r="B16" s="147" t="s">
        <v>82</v>
      </c>
      <c r="C16" s="21"/>
      <c r="D16" s="21">
        <v>48</v>
      </c>
      <c r="E16" s="9">
        <f t="shared" si="0"/>
        <v>335.8</v>
      </c>
      <c r="F16" s="155"/>
    </row>
    <row r="17" spans="1:9" s="23" customFormat="1" ht="16.5" customHeight="1">
      <c r="A17" s="14">
        <v>42908</v>
      </c>
      <c r="B17" s="147" t="s">
        <v>88</v>
      </c>
      <c r="C17" s="21"/>
      <c r="D17" s="21">
        <v>12</v>
      </c>
      <c r="E17" s="9">
        <f t="shared" si="0"/>
        <v>347.8</v>
      </c>
      <c r="I17" s="12"/>
    </row>
    <row r="18" spans="1:9" s="23" customFormat="1" ht="16.5" customHeight="1">
      <c r="A18" s="14">
        <v>42915</v>
      </c>
      <c r="B18" s="147" t="s">
        <v>61</v>
      </c>
      <c r="C18" s="21"/>
      <c r="D18" s="21">
        <v>12</v>
      </c>
      <c r="E18" s="9">
        <f t="shared" si="0"/>
        <v>359.8</v>
      </c>
      <c r="I18" s="12"/>
    </row>
    <row r="19" spans="1:9" s="23" customFormat="1" ht="16.5" customHeight="1">
      <c r="A19" s="14">
        <v>42914</v>
      </c>
      <c r="B19" s="147" t="s">
        <v>89</v>
      </c>
      <c r="C19" s="21"/>
      <c r="D19" s="21">
        <v>48</v>
      </c>
      <c r="E19" s="9">
        <f t="shared" si="0"/>
        <v>407.8</v>
      </c>
    </row>
    <row r="20" spans="1:9" s="23" customFormat="1" ht="16.5" customHeight="1">
      <c r="A20" s="14">
        <v>42927</v>
      </c>
      <c r="B20" s="147" t="s">
        <v>94</v>
      </c>
      <c r="C20" s="21"/>
      <c r="D20" s="21">
        <v>24</v>
      </c>
      <c r="E20" s="9">
        <f t="shared" si="0"/>
        <v>431.8</v>
      </c>
    </row>
    <row r="21" spans="1:9" s="23" customFormat="1" ht="16.5" customHeight="1">
      <c r="A21" s="14">
        <v>42927</v>
      </c>
      <c r="B21" s="147" t="s">
        <v>99</v>
      </c>
      <c r="C21" s="21"/>
      <c r="D21" s="21">
        <v>24</v>
      </c>
      <c r="E21" s="9">
        <f t="shared" si="0"/>
        <v>455.8</v>
      </c>
    </row>
    <row r="22" spans="1:9" s="23" customFormat="1" ht="16.5" customHeight="1">
      <c r="A22" s="14">
        <v>42934</v>
      </c>
      <c r="B22" s="147" t="s">
        <v>103</v>
      </c>
      <c r="C22" s="21"/>
      <c r="D22" s="21">
        <v>60</v>
      </c>
      <c r="E22" s="9">
        <f t="shared" si="0"/>
        <v>515.79999999999995</v>
      </c>
    </row>
    <row r="23" spans="1:9" s="23" customFormat="1" ht="16.5" customHeight="1">
      <c r="A23" s="14">
        <v>42942</v>
      </c>
      <c r="B23" s="147" t="s">
        <v>111</v>
      </c>
      <c r="C23" s="21"/>
      <c r="D23" s="21">
        <v>48</v>
      </c>
      <c r="E23" s="9">
        <f t="shared" si="0"/>
        <v>563.79999999999995</v>
      </c>
    </row>
    <row r="24" spans="1:9" s="23" customFormat="1" ht="16.5" customHeight="1">
      <c r="A24" s="14">
        <v>42972</v>
      </c>
      <c r="B24" s="147" t="s">
        <v>81</v>
      </c>
      <c r="C24" s="21"/>
      <c r="D24" s="21">
        <v>21.2</v>
      </c>
      <c r="E24" s="9">
        <f t="shared" si="0"/>
        <v>585</v>
      </c>
    </row>
    <row r="25" spans="1:9" s="23" customFormat="1" ht="16.5" customHeight="1">
      <c r="A25" s="14">
        <v>42972</v>
      </c>
      <c r="B25" s="147" t="s">
        <v>113</v>
      </c>
      <c r="C25" s="21"/>
      <c r="D25" s="21">
        <v>36</v>
      </c>
      <c r="E25" s="9">
        <f t="shared" si="0"/>
        <v>621</v>
      </c>
    </row>
    <row r="26" spans="1:9" s="23" customFormat="1" ht="16.5" customHeight="1">
      <c r="A26" s="14">
        <v>42972</v>
      </c>
      <c r="B26" s="147" t="s">
        <v>111</v>
      </c>
      <c r="C26" s="21"/>
      <c r="D26" s="9">
        <v>60</v>
      </c>
      <c r="E26" s="9">
        <f t="shared" si="0"/>
        <v>681</v>
      </c>
    </row>
    <row r="27" spans="1:9" s="23" customFormat="1" ht="16.5" customHeight="1">
      <c r="A27" s="145">
        <v>42985</v>
      </c>
      <c r="B27" s="131" t="s">
        <v>120</v>
      </c>
      <c r="C27" s="21"/>
      <c r="D27" s="21">
        <v>24</v>
      </c>
      <c r="E27" s="9">
        <f t="shared" si="0"/>
        <v>705</v>
      </c>
    </row>
    <row r="28" spans="1:9" s="23" customFormat="1" ht="16.5" customHeight="1">
      <c r="A28" s="145">
        <v>42997</v>
      </c>
      <c r="B28" s="147" t="s">
        <v>131</v>
      </c>
      <c r="C28" s="9"/>
      <c r="D28" s="9">
        <v>108</v>
      </c>
      <c r="E28" s="9">
        <f t="shared" si="0"/>
        <v>813</v>
      </c>
    </row>
    <row r="29" spans="1:9" s="23" customFormat="1" ht="16.5" customHeight="1">
      <c r="A29" s="14">
        <v>42997</v>
      </c>
      <c r="B29" s="147" t="s">
        <v>119</v>
      </c>
      <c r="C29" s="9"/>
      <c r="D29" s="9">
        <v>12</v>
      </c>
      <c r="E29" s="9">
        <f t="shared" si="0"/>
        <v>825</v>
      </c>
    </row>
    <row r="30" spans="1:9" s="23" customFormat="1" ht="16.5" customHeight="1">
      <c r="A30" s="14">
        <v>42997</v>
      </c>
      <c r="B30" s="147" t="s">
        <v>123</v>
      </c>
      <c r="C30" s="9"/>
      <c r="D30" s="9">
        <v>36</v>
      </c>
      <c r="E30" s="9">
        <f t="shared" si="0"/>
        <v>861</v>
      </c>
    </row>
    <row r="31" spans="1:9" s="23" customFormat="1" ht="16.5" customHeight="1">
      <c r="A31" s="145">
        <v>42998</v>
      </c>
      <c r="B31" s="147" t="s">
        <v>126</v>
      </c>
      <c r="C31" s="9"/>
      <c r="D31" s="9">
        <v>12</v>
      </c>
      <c r="E31" s="9">
        <f t="shared" si="0"/>
        <v>873</v>
      </c>
    </row>
    <row r="32" spans="1:9" s="23" customFormat="1" ht="16.5" customHeight="1">
      <c r="A32" s="145">
        <v>42998</v>
      </c>
      <c r="B32" s="147" t="s">
        <v>127</v>
      </c>
      <c r="C32" s="9"/>
      <c r="D32" s="9">
        <v>48</v>
      </c>
      <c r="E32" s="9">
        <f t="shared" si="0"/>
        <v>921</v>
      </c>
    </row>
    <row r="33" spans="1:7" s="23" customFormat="1" ht="16.5" customHeight="1">
      <c r="A33" s="145">
        <v>42999</v>
      </c>
      <c r="B33" s="147" t="s">
        <v>129</v>
      </c>
      <c r="C33" s="9"/>
      <c r="D33" s="9">
        <v>108</v>
      </c>
      <c r="E33" s="9">
        <f t="shared" si="0"/>
        <v>1029</v>
      </c>
    </row>
    <row r="34" spans="1:7" s="23" customFormat="1" ht="16.5" customHeight="1">
      <c r="A34" s="145">
        <v>43006</v>
      </c>
      <c r="B34" s="147" t="s">
        <v>118</v>
      </c>
      <c r="C34" s="9"/>
      <c r="D34" s="9">
        <v>36</v>
      </c>
      <c r="E34" s="9">
        <f t="shared" si="0"/>
        <v>1065</v>
      </c>
    </row>
    <row r="35" spans="1:7" s="23" customFormat="1" ht="16.5" customHeight="1">
      <c r="A35" s="145">
        <v>43012</v>
      </c>
      <c r="B35" s="147" t="s">
        <v>140</v>
      </c>
      <c r="C35" s="9"/>
      <c r="D35" s="9">
        <v>12</v>
      </c>
      <c r="E35" s="9">
        <f t="shared" si="0"/>
        <v>1077</v>
      </c>
    </row>
    <row r="36" spans="1:7" s="165" customFormat="1" ht="16.5" customHeight="1">
      <c r="A36" s="14">
        <v>43028</v>
      </c>
      <c r="B36" s="147" t="s">
        <v>112</v>
      </c>
      <c r="C36" s="9"/>
      <c r="D36" s="9">
        <v>96</v>
      </c>
      <c r="E36" s="9">
        <f t="shared" si="0"/>
        <v>1173</v>
      </c>
    </row>
    <row r="37" spans="1:7" s="23" customFormat="1" ht="16.5" customHeight="1">
      <c r="A37" s="145">
        <v>43074</v>
      </c>
      <c r="B37" s="160" t="s">
        <v>148</v>
      </c>
      <c r="C37" s="159"/>
      <c r="D37" s="161">
        <v>12</v>
      </c>
      <c r="E37" s="9">
        <f t="shared" si="0"/>
        <v>1185</v>
      </c>
    </row>
    <row r="38" spans="1:7" s="23" customFormat="1" ht="16.5" customHeight="1">
      <c r="A38" s="145">
        <v>43083</v>
      </c>
      <c r="B38" s="160" t="s">
        <v>153</v>
      </c>
      <c r="C38" s="159"/>
      <c r="D38" s="161">
        <v>36</v>
      </c>
      <c r="E38" s="9">
        <f t="shared" si="0"/>
        <v>1221</v>
      </c>
    </row>
    <row r="39" spans="1:7" s="23" customFormat="1" ht="16.5" customHeight="1">
      <c r="A39" s="145">
        <v>43087</v>
      </c>
      <c r="B39" s="160" t="s">
        <v>119</v>
      </c>
      <c r="C39" s="161"/>
      <c r="D39" s="161">
        <v>84</v>
      </c>
      <c r="E39" s="9">
        <f t="shared" si="0"/>
        <v>1305</v>
      </c>
    </row>
    <row r="40" spans="1:7" s="23" customFormat="1" ht="16.5" customHeight="1">
      <c r="A40" s="145">
        <v>43098</v>
      </c>
      <c r="B40" s="160" t="s">
        <v>156</v>
      </c>
      <c r="C40" s="161"/>
      <c r="D40" s="161">
        <v>24</v>
      </c>
      <c r="E40" s="9">
        <f t="shared" si="0"/>
        <v>1329</v>
      </c>
    </row>
    <row r="41" spans="1:7" s="23" customFormat="1" ht="16.5" customHeight="1">
      <c r="A41" s="145">
        <v>43098</v>
      </c>
      <c r="B41" s="160" t="s">
        <v>166</v>
      </c>
      <c r="C41" s="161"/>
      <c r="D41" s="161">
        <v>30</v>
      </c>
      <c r="E41" s="9">
        <f t="shared" si="0"/>
        <v>1359</v>
      </c>
      <c r="G41" s="166"/>
    </row>
    <row r="42" spans="1:7" ht="16.5" customHeight="1">
      <c r="A42" s="190" t="s">
        <v>13</v>
      </c>
      <c r="B42" s="191"/>
      <c r="C42" s="168">
        <f>SUM(C7:C41)</f>
        <v>0</v>
      </c>
      <c r="D42" s="168">
        <f>SUM(D7:D41)</f>
        <v>1359</v>
      </c>
      <c r="E42" s="170">
        <f>SUM(D42-C42)</f>
        <v>1359</v>
      </c>
    </row>
    <row r="45" spans="1:7">
      <c r="C45" s="127"/>
      <c r="D45" s="127"/>
      <c r="E45" s="127"/>
    </row>
  </sheetData>
  <sheetProtection algorithmName="SHA-512" hashValue="0BA+fBu5HGSrHi0B9Hj6qxe3RRvkzU+Mxb572kecp7un/ZSIaIqNsR1Pve64ZdJvmF2rgyhfkxuPjrMFq0PVNw==" saltValue="4z5oywYkJyOfCS0U7JeeIQ==" spinCount="100000" sheet="1" objects="1" scenarios="1"/>
  <sortState ref="A31:D33">
    <sortCondition ref="A31"/>
  </sortState>
  <mergeCells count="3">
    <mergeCell ref="A3:E3"/>
    <mergeCell ref="A6:D6"/>
    <mergeCell ref="A42:B42"/>
  </mergeCells>
  <phoneticPr fontId="0" type="noConversion"/>
  <pageMargins left="0.78740157499999996" right="0.78740157499999996" top="0.984251969" bottom="0.984251969" header="0.4921259845" footer="0.4921259845"/>
  <pageSetup paperSize="9" scale="9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view="pageBreakPreview" topLeftCell="A4" zoomScale="110" zoomScaleSheetLayoutView="110" workbookViewId="0">
      <selection activeCell="C24" sqref="C24"/>
    </sheetView>
  </sheetViews>
  <sheetFormatPr baseColWidth="10" defaultColWidth="11.42578125" defaultRowHeight="12.75"/>
  <cols>
    <col min="1" max="1" width="12.7109375" style="150" customWidth="1"/>
    <col min="2" max="2" width="47" style="116" customWidth="1"/>
    <col min="3" max="3" width="9.7109375" style="116" bestFit="1" customWidth="1"/>
    <col min="4" max="5" width="13" style="116" customWidth="1"/>
    <col min="6" max="16384" width="11.42578125" style="116"/>
  </cols>
  <sheetData>
    <row r="2" spans="1:7" ht="7.5" customHeight="1"/>
    <row r="3" spans="1:7" ht="31.5" customHeight="1">
      <c r="A3" s="185" t="s">
        <v>47</v>
      </c>
      <c r="B3" s="186"/>
      <c r="C3" s="186"/>
      <c r="D3" s="186"/>
      <c r="E3" s="186"/>
    </row>
    <row r="4" spans="1:7" ht="13.5" thickBot="1"/>
    <row r="5" spans="1:7" ht="16.5" customHeight="1" thickBot="1">
      <c r="A5" s="117" t="s">
        <v>1</v>
      </c>
      <c r="B5" s="117" t="s">
        <v>2</v>
      </c>
      <c r="C5" s="118" t="s">
        <v>5</v>
      </c>
      <c r="D5" s="118" t="s">
        <v>3</v>
      </c>
      <c r="E5" s="118" t="s">
        <v>4</v>
      </c>
      <c r="G5" s="119"/>
    </row>
    <row r="6" spans="1:7" ht="16.5" customHeight="1">
      <c r="A6" s="187" t="s">
        <v>7</v>
      </c>
      <c r="B6" s="188"/>
      <c r="C6" s="188"/>
      <c r="D6" s="189"/>
      <c r="E6" s="120">
        <v>0</v>
      </c>
      <c r="G6" s="119"/>
    </row>
    <row r="7" spans="1:7" ht="16.5" customHeight="1">
      <c r="A7" s="145">
        <v>42844</v>
      </c>
      <c r="B7" s="147" t="s">
        <v>77</v>
      </c>
      <c r="C7" s="21">
        <v>151.82</v>
      </c>
      <c r="D7" s="9"/>
      <c r="E7" s="8">
        <f>SUM(E6+D7-C7)</f>
        <v>-151.82</v>
      </c>
    </row>
    <row r="8" spans="1:7" ht="16.5" customHeight="1">
      <c r="A8" s="151">
        <v>42846</v>
      </c>
      <c r="B8" s="153" t="s">
        <v>78</v>
      </c>
      <c r="C8" s="21">
        <v>667.54</v>
      </c>
      <c r="D8" s="9"/>
      <c r="E8" s="8">
        <f t="shared" ref="E8:E23" si="0">SUM(E7+D8-C8)</f>
        <v>-819.3599999999999</v>
      </c>
    </row>
    <row r="9" spans="1:7" ht="16.5" customHeight="1">
      <c r="A9" s="145">
        <v>42870</v>
      </c>
      <c r="B9" s="147" t="s">
        <v>63</v>
      </c>
      <c r="C9" s="21">
        <v>166</v>
      </c>
      <c r="D9" s="9"/>
      <c r="E9" s="8">
        <f t="shared" si="0"/>
        <v>-985.3599999999999</v>
      </c>
    </row>
    <row r="10" spans="1:7" ht="16.5" customHeight="1">
      <c r="A10" s="14">
        <v>42872</v>
      </c>
      <c r="B10" s="5" t="s">
        <v>64</v>
      </c>
      <c r="C10" s="21"/>
      <c r="D10" s="9">
        <v>151.82</v>
      </c>
      <c r="E10" s="8">
        <f t="shared" si="0"/>
        <v>-833.54</v>
      </c>
    </row>
    <row r="11" spans="1:7" ht="16.5" customHeight="1">
      <c r="A11" s="145">
        <v>42872</v>
      </c>
      <c r="B11" s="147" t="s">
        <v>65</v>
      </c>
      <c r="C11" s="9"/>
      <c r="D11" s="9">
        <v>517.38</v>
      </c>
      <c r="E11" s="8">
        <f t="shared" si="0"/>
        <v>-316.15999999999997</v>
      </c>
    </row>
    <row r="12" spans="1:7" ht="16.5" customHeight="1">
      <c r="A12" s="14">
        <v>43045</v>
      </c>
      <c r="B12" s="5" t="s">
        <v>146</v>
      </c>
      <c r="C12" s="9">
        <v>235.5</v>
      </c>
      <c r="D12" s="9"/>
      <c r="E12" s="8">
        <f t="shared" si="0"/>
        <v>-551.66</v>
      </c>
    </row>
    <row r="13" spans="1:7" ht="16.5" customHeight="1">
      <c r="A13" s="14">
        <v>43087</v>
      </c>
      <c r="B13" s="147" t="s">
        <v>157</v>
      </c>
      <c r="C13" s="9">
        <v>362</v>
      </c>
      <c r="D13" s="9"/>
      <c r="E13" s="8">
        <f t="shared" si="0"/>
        <v>-913.66</v>
      </c>
    </row>
    <row r="14" spans="1:7" ht="16.5" customHeight="1">
      <c r="A14" s="145">
        <v>43087</v>
      </c>
      <c r="B14" s="5" t="s">
        <v>158</v>
      </c>
      <c r="C14" s="9">
        <v>280</v>
      </c>
      <c r="D14" s="9"/>
      <c r="E14" s="8">
        <f t="shared" si="0"/>
        <v>-1193.6599999999999</v>
      </c>
    </row>
    <row r="15" spans="1:7" ht="16.5" customHeight="1">
      <c r="A15" s="145">
        <v>43087</v>
      </c>
      <c r="B15" s="5" t="s">
        <v>159</v>
      </c>
      <c r="C15" s="9">
        <v>247.38</v>
      </c>
      <c r="D15" s="9"/>
      <c r="E15" s="8">
        <f t="shared" si="0"/>
        <v>-1441.04</v>
      </c>
    </row>
    <row r="16" spans="1:7" ht="16.5" customHeight="1">
      <c r="A16" s="14">
        <v>43087</v>
      </c>
      <c r="B16" s="5" t="s">
        <v>190</v>
      </c>
      <c r="C16" s="9">
        <v>964.5</v>
      </c>
      <c r="D16" s="9"/>
      <c r="E16" s="8">
        <f t="shared" si="0"/>
        <v>-2405.54</v>
      </c>
    </row>
    <row r="17" spans="1:7" ht="16.5" customHeight="1">
      <c r="A17" s="14">
        <v>43087</v>
      </c>
      <c r="B17" s="160" t="s">
        <v>191</v>
      </c>
      <c r="C17" s="9"/>
      <c r="D17" s="9">
        <v>964.5</v>
      </c>
      <c r="E17" s="8">
        <f t="shared" si="0"/>
        <v>-1441.04</v>
      </c>
    </row>
    <row r="18" spans="1:7" ht="16.5" customHeight="1">
      <c r="A18" s="145">
        <v>43098</v>
      </c>
      <c r="B18" s="5" t="s">
        <v>169</v>
      </c>
      <c r="C18" s="9">
        <v>87.23</v>
      </c>
      <c r="D18" s="9"/>
      <c r="E18" s="8">
        <f t="shared" si="0"/>
        <v>-1528.27</v>
      </c>
    </row>
    <row r="19" spans="1:7" ht="16.5" customHeight="1">
      <c r="A19" s="151">
        <v>43100</v>
      </c>
      <c r="B19" s="164" t="s">
        <v>164</v>
      </c>
      <c r="C19" s="161">
        <v>51</v>
      </c>
      <c r="D19" s="9"/>
      <c r="E19" s="8">
        <f t="shared" si="0"/>
        <v>-1579.27</v>
      </c>
      <c r="G19" s="127"/>
    </row>
    <row r="20" spans="1:7" ht="16.5" customHeight="1">
      <c r="A20" s="151">
        <v>43100</v>
      </c>
      <c r="B20" s="160" t="s">
        <v>165</v>
      </c>
      <c r="C20" s="161">
        <v>45</v>
      </c>
      <c r="D20" s="9"/>
      <c r="E20" s="8">
        <f t="shared" si="0"/>
        <v>-1624.27</v>
      </c>
    </row>
    <row r="21" spans="1:7" ht="16.5" customHeight="1">
      <c r="A21" s="151">
        <v>43100</v>
      </c>
      <c r="B21" s="160" t="s">
        <v>171</v>
      </c>
      <c r="C21" s="161">
        <v>45</v>
      </c>
      <c r="D21" s="9"/>
      <c r="E21" s="8">
        <f t="shared" si="0"/>
        <v>-1669.27</v>
      </c>
    </row>
    <row r="22" spans="1:7" ht="16.5" customHeight="1">
      <c r="A22" s="151">
        <v>43100</v>
      </c>
      <c r="B22" s="160" t="s">
        <v>163</v>
      </c>
      <c r="C22" s="161">
        <v>75</v>
      </c>
      <c r="D22" s="9"/>
      <c r="E22" s="8">
        <f t="shared" si="0"/>
        <v>-1744.27</v>
      </c>
    </row>
    <row r="23" spans="1:7" ht="16.5" customHeight="1">
      <c r="A23" s="151">
        <v>43100</v>
      </c>
      <c r="B23" s="160" t="s">
        <v>187</v>
      </c>
      <c r="C23" s="161">
        <v>48</v>
      </c>
      <c r="D23" s="9"/>
      <c r="E23" s="8">
        <f t="shared" si="0"/>
        <v>-1792.27</v>
      </c>
      <c r="G23" s="127"/>
    </row>
    <row r="24" spans="1:7" ht="16.5" customHeight="1">
      <c r="A24" s="190" t="s">
        <v>13</v>
      </c>
      <c r="B24" s="191"/>
      <c r="C24" s="168">
        <f>SUM(C7:C23)</f>
        <v>3425.97</v>
      </c>
      <c r="D24" s="168">
        <f>SUM(D7:D23)</f>
        <v>1633.7</v>
      </c>
      <c r="E24" s="169">
        <f>SUM(D24-C24)</f>
        <v>-1792.2699999999998</v>
      </c>
    </row>
    <row r="26" spans="1:7">
      <c r="C26" s="127"/>
    </row>
    <row r="27" spans="1:7">
      <c r="C27" s="127"/>
      <c r="D27" s="127"/>
      <c r="E27" s="127"/>
    </row>
  </sheetData>
  <sheetProtection algorithmName="SHA-512" hashValue="l6bPS3o50x/LHL62uJzvQnWo4j5afKgnPJmw1lx76Sc6Kv+Vg+lgcTIceEdqRq93uIQ2ETmEv2W/NIPjRcIocQ==" saltValue="4OUD199JUcKiEyC7A6U2Tg==" spinCount="100000" sheet="1" objects="1" scenarios="1"/>
  <mergeCells count="3">
    <mergeCell ref="A3:E3"/>
    <mergeCell ref="A6:D6"/>
    <mergeCell ref="A24:B24"/>
  </mergeCells>
  <phoneticPr fontId="0" type="noConversion"/>
  <pageMargins left="0.78740157499999996" right="0.78740157499999996" top="0.984251969" bottom="0.984251969" header="0.4921259845" footer="0.4921259845"/>
  <pageSetup paperSize="9" scale="91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view="pageBreakPreview" workbookViewId="0">
      <selection activeCell="C7" sqref="C7:C9"/>
    </sheetView>
  </sheetViews>
  <sheetFormatPr baseColWidth="10" defaultColWidth="11.42578125" defaultRowHeight="12.75"/>
  <cols>
    <col min="1" max="1" width="10.140625" style="116" customWidth="1"/>
    <col min="2" max="2" width="41.7109375" style="116" customWidth="1"/>
    <col min="3" max="4" width="13" style="116" customWidth="1"/>
    <col min="5" max="5" width="14.140625" style="116" customWidth="1"/>
    <col min="6" max="16384" width="11.42578125" style="116"/>
  </cols>
  <sheetData>
    <row r="2" spans="1:7" ht="7.5" customHeight="1"/>
    <row r="3" spans="1:7" ht="31.5" customHeight="1">
      <c r="A3" s="185" t="s">
        <v>6</v>
      </c>
      <c r="B3" s="186"/>
      <c r="C3" s="186"/>
      <c r="D3" s="186"/>
      <c r="E3" s="186"/>
    </row>
    <row r="4" spans="1:7" ht="13.5" thickBot="1"/>
    <row r="5" spans="1:7" ht="16.5" customHeight="1" thickBot="1">
      <c r="A5" s="117" t="s">
        <v>1</v>
      </c>
      <c r="B5" s="117" t="s">
        <v>2</v>
      </c>
      <c r="C5" s="118" t="s">
        <v>5</v>
      </c>
      <c r="D5" s="118" t="s">
        <v>3</v>
      </c>
      <c r="E5" s="118" t="s">
        <v>4</v>
      </c>
      <c r="G5" s="119"/>
    </row>
    <row r="6" spans="1:7" ht="16.5" customHeight="1">
      <c r="A6" s="187" t="s">
        <v>8</v>
      </c>
      <c r="B6" s="188"/>
      <c r="C6" s="188"/>
      <c r="D6" s="189"/>
      <c r="E6" s="120">
        <v>0</v>
      </c>
      <c r="G6" s="119"/>
    </row>
    <row r="7" spans="1:7" ht="16.5" customHeight="1">
      <c r="A7" s="126">
        <v>42850</v>
      </c>
      <c r="B7" s="5" t="s">
        <v>93</v>
      </c>
      <c r="C7" s="9">
        <v>23.88</v>
      </c>
      <c r="D7" s="8"/>
      <c r="E7" s="8">
        <f>SUM(+D7-C7)</f>
        <v>-23.88</v>
      </c>
    </row>
    <row r="8" spans="1:7" ht="16.5" customHeight="1">
      <c r="A8" s="122">
        <v>43076</v>
      </c>
      <c r="B8" s="147" t="s">
        <v>151</v>
      </c>
      <c r="C8" s="21">
        <v>1047.48</v>
      </c>
      <c r="D8" s="8"/>
      <c r="E8" s="8">
        <f>SUM(E7+D8-C8)</f>
        <v>-1071.3600000000001</v>
      </c>
    </row>
    <row r="9" spans="1:7" ht="16.5" customHeight="1">
      <c r="A9" s="126"/>
      <c r="B9" s="15"/>
      <c r="C9" s="9"/>
      <c r="D9" s="8"/>
      <c r="E9" s="8">
        <f>SUM(E8+D9-C9)</f>
        <v>-1071.3600000000001</v>
      </c>
    </row>
    <row r="10" spans="1:7" ht="16.5" customHeight="1">
      <c r="A10" s="126"/>
      <c r="B10" s="5"/>
      <c r="C10" s="8"/>
      <c r="D10" s="8"/>
      <c r="E10" s="8">
        <f>SUM(E9+D10-C10)</f>
        <v>-1071.3600000000001</v>
      </c>
    </row>
    <row r="11" spans="1:7" ht="16.5" customHeight="1">
      <c r="A11" s="126"/>
      <c r="B11" s="125"/>
      <c r="C11" s="8"/>
      <c r="D11" s="8"/>
      <c r="E11" s="8">
        <f>SUM(E10+D11-C11)</f>
        <v>-1071.3600000000001</v>
      </c>
    </row>
    <row r="12" spans="1:7" ht="16.5" customHeight="1">
      <c r="A12" s="190" t="s">
        <v>13</v>
      </c>
      <c r="B12" s="191"/>
      <c r="C12" s="168">
        <f>SUM(C7:C11)</f>
        <v>1071.3600000000001</v>
      </c>
      <c r="D12" s="168">
        <f>SUM(D7:D11)</f>
        <v>0</v>
      </c>
      <c r="E12" s="171">
        <f>SUM(D12-C12)</f>
        <v>-1071.3600000000001</v>
      </c>
    </row>
  </sheetData>
  <sheetProtection algorithmName="SHA-512" hashValue="F3VTKVllZG4ltn0XmNcm0xLyZm+Zt6czq81F/2G7UPA/AjTP5Sau+2/dOm6rd1AAcwoBvI4FNQpVUxSwRZCPfw==" saltValue="NPeEmh3TXxQ/dHbiypBD1g==" spinCount="100000" sheet="1" objects="1" scenarios="1"/>
  <mergeCells count="3">
    <mergeCell ref="A3:E3"/>
    <mergeCell ref="A6:D6"/>
    <mergeCell ref="A12:B12"/>
  </mergeCells>
  <phoneticPr fontId="0" type="noConversion"/>
  <pageMargins left="0.78740157499999996" right="0.78740157499999996" top="0.984251969" bottom="0.984251969" header="0.4921259845" footer="0.4921259845"/>
  <pageSetup paperSize="9" scale="94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zoomScaleSheetLayoutView="100" workbookViewId="0">
      <selection activeCell="H23" sqref="H23"/>
    </sheetView>
  </sheetViews>
  <sheetFormatPr baseColWidth="10" defaultColWidth="11.42578125" defaultRowHeight="12.75"/>
  <cols>
    <col min="1" max="1" width="10.85546875" style="23" customWidth="1"/>
    <col min="2" max="2" width="41.85546875" style="116" customWidth="1"/>
    <col min="3" max="3" width="11.42578125" style="116" customWidth="1"/>
    <col min="4" max="4" width="10.85546875" style="116" customWidth="1"/>
    <col min="5" max="5" width="13" style="116" customWidth="1"/>
    <col min="6" max="16384" width="11.42578125" style="116"/>
  </cols>
  <sheetData>
    <row r="2" spans="1:7" ht="7.5" customHeight="1"/>
    <row r="3" spans="1:7" ht="31.5" customHeight="1">
      <c r="A3" s="185" t="s">
        <v>15</v>
      </c>
      <c r="B3" s="186"/>
      <c r="C3" s="186"/>
      <c r="D3" s="186"/>
      <c r="E3" s="186"/>
    </row>
    <row r="4" spans="1:7" ht="13.5" thickBot="1"/>
    <row r="5" spans="1:7" ht="16.5" customHeight="1" thickBot="1">
      <c r="A5" s="128" t="s">
        <v>1</v>
      </c>
      <c r="B5" s="117" t="s">
        <v>2</v>
      </c>
      <c r="C5" s="118" t="s">
        <v>5</v>
      </c>
      <c r="D5" s="118" t="s">
        <v>3</v>
      </c>
      <c r="E5" s="118" t="s">
        <v>4</v>
      </c>
      <c r="G5" s="119"/>
    </row>
    <row r="6" spans="1:7" ht="16.5" customHeight="1">
      <c r="A6" s="187" t="s">
        <v>8</v>
      </c>
      <c r="B6" s="188"/>
      <c r="C6" s="188"/>
      <c r="D6" s="189"/>
      <c r="E6" s="129">
        <v>0</v>
      </c>
      <c r="G6" s="119"/>
    </row>
    <row r="7" spans="1:7" ht="16.5" customHeight="1">
      <c r="A7" s="178">
        <v>42736</v>
      </c>
      <c r="B7" s="179" t="s">
        <v>198</v>
      </c>
      <c r="C7" s="167"/>
      <c r="D7" s="21">
        <v>1917.83</v>
      </c>
      <c r="E7" s="8">
        <v>1917.83</v>
      </c>
      <c r="G7" s="119"/>
    </row>
    <row r="8" spans="1:7" ht="16.5" customHeight="1">
      <c r="A8" s="122">
        <v>43024</v>
      </c>
      <c r="B8" s="156" t="s">
        <v>161</v>
      </c>
      <c r="C8" s="130"/>
      <c r="D8" s="21">
        <v>2000</v>
      </c>
      <c r="E8" s="8">
        <f>SUM(E7+D8)</f>
        <v>3917.83</v>
      </c>
      <c r="G8" s="119"/>
    </row>
    <row r="9" spans="1:7" ht="16.5" customHeight="1">
      <c r="A9" s="122">
        <v>43083</v>
      </c>
      <c r="B9" s="156" t="s">
        <v>162</v>
      </c>
      <c r="C9" s="130"/>
      <c r="D9" s="21">
        <v>1200</v>
      </c>
      <c r="E9" s="8">
        <f t="shared" ref="E9" si="0">SUM(E8+D9-C9)</f>
        <v>5117.83</v>
      </c>
    </row>
    <row r="10" spans="1:7" ht="16.5" customHeight="1">
      <c r="A10" s="190" t="s">
        <v>13</v>
      </c>
      <c r="B10" s="191"/>
      <c r="C10" s="172">
        <f>SUM(C7:C9)</f>
        <v>0</v>
      </c>
      <c r="D10" s="172">
        <f>SUM(D7:D9)</f>
        <v>5117.83</v>
      </c>
      <c r="E10" s="173">
        <f>SUM(D10-C10)</f>
        <v>5117.83</v>
      </c>
    </row>
  </sheetData>
  <sheetProtection algorithmName="SHA-512" hashValue="bShO7GpApbPBCehiL9LiU/GhvvGjVxqo49hc7rtfrd58+RL/xL6wf5ajv7895taCyckXiMkGp1VElj+bn/lpoA==" saltValue="D4NdqXhNcLs0TVL47pIeng==" spinCount="100000" sheet="1" objects="1" scenarios="1"/>
  <mergeCells count="3">
    <mergeCell ref="A3:E3"/>
    <mergeCell ref="A6:D6"/>
    <mergeCell ref="A10:B10"/>
  </mergeCells>
  <phoneticPr fontId="0" type="noConversion"/>
  <pageMargins left="0.78740157499999996" right="0.78740157499999996" top="0.984251969" bottom="0.984251969" header="0.4921259845" footer="0.4921259845"/>
  <pageSetup paperSize="9" scale="98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BreakPreview" workbookViewId="0">
      <selection activeCell="G6" sqref="G6"/>
    </sheetView>
  </sheetViews>
  <sheetFormatPr baseColWidth="10" defaultColWidth="11.42578125" defaultRowHeight="12.75"/>
  <cols>
    <col min="1" max="1" width="11.7109375" style="150" customWidth="1"/>
    <col min="2" max="2" width="47.28515625" style="116" customWidth="1"/>
    <col min="3" max="3" width="9.42578125" style="116" customWidth="1"/>
    <col min="4" max="4" width="10" style="116" customWidth="1"/>
    <col min="5" max="5" width="11.140625" style="116" customWidth="1"/>
    <col min="6" max="16384" width="11.42578125" style="116"/>
  </cols>
  <sheetData>
    <row r="1" spans="1:7" ht="25.5" customHeight="1">
      <c r="A1" s="185" t="s">
        <v>14</v>
      </c>
      <c r="B1" s="186"/>
      <c r="C1" s="186"/>
      <c r="D1" s="186"/>
      <c r="E1" s="186"/>
    </row>
    <row r="2" spans="1:7" ht="13.5" thickBot="1"/>
    <row r="3" spans="1:7" ht="16.5" customHeight="1" thickBot="1">
      <c r="A3" s="117" t="s">
        <v>1</v>
      </c>
      <c r="B3" s="117" t="s">
        <v>2</v>
      </c>
      <c r="C3" s="118" t="s">
        <v>5</v>
      </c>
      <c r="D3" s="118" t="s">
        <v>3</v>
      </c>
      <c r="E3" s="118" t="s">
        <v>4</v>
      </c>
      <c r="G3" s="119"/>
    </row>
    <row r="4" spans="1:7" ht="16.5" customHeight="1">
      <c r="A4" s="187" t="s">
        <v>8</v>
      </c>
      <c r="B4" s="188"/>
      <c r="C4" s="188"/>
      <c r="D4" s="189"/>
      <c r="E4" s="120">
        <v>0</v>
      </c>
      <c r="G4" s="119"/>
    </row>
    <row r="5" spans="1:7" ht="16.5" customHeight="1">
      <c r="A5" s="14">
        <v>42753</v>
      </c>
      <c r="B5" s="5" t="s">
        <v>85</v>
      </c>
      <c r="C5" s="21">
        <v>123</v>
      </c>
      <c r="D5" s="9"/>
      <c r="E5" s="8">
        <f>SUM(E4+D5-C5)</f>
        <v>-123</v>
      </c>
      <c r="G5" s="127"/>
    </row>
    <row r="6" spans="1:7" ht="16.5" customHeight="1">
      <c r="A6" s="145">
        <v>42849</v>
      </c>
      <c r="B6" s="5" t="s">
        <v>68</v>
      </c>
      <c r="C6" s="21">
        <v>38</v>
      </c>
      <c r="D6" s="21"/>
      <c r="E6" s="120">
        <f>SUM(E5+D6-C6)</f>
        <v>-161</v>
      </c>
      <c r="G6" s="127"/>
    </row>
    <row r="7" spans="1:7" ht="16.5" customHeight="1">
      <c r="A7" s="14">
        <v>42853</v>
      </c>
      <c r="B7" s="5" t="s">
        <v>58</v>
      </c>
      <c r="C7" s="21">
        <v>51</v>
      </c>
      <c r="D7" s="21"/>
      <c r="E7" s="8">
        <f>SUM(E6+D7-C7)</f>
        <v>-212</v>
      </c>
    </row>
    <row r="8" spans="1:7" ht="16.5" customHeight="1">
      <c r="A8" s="14">
        <v>42856</v>
      </c>
      <c r="B8" s="147" t="s">
        <v>67</v>
      </c>
      <c r="C8" s="21">
        <v>0</v>
      </c>
      <c r="D8" s="9"/>
      <c r="E8" s="8">
        <f t="shared" ref="E8:E29" si="0">SUM(E7+D8-C8)</f>
        <v>-212</v>
      </c>
      <c r="G8" s="127"/>
    </row>
    <row r="9" spans="1:7" ht="16.5" customHeight="1">
      <c r="A9" s="14">
        <v>42858</v>
      </c>
      <c r="B9" s="147" t="s">
        <v>69</v>
      </c>
      <c r="C9" s="121"/>
      <c r="D9" s="9">
        <v>30</v>
      </c>
      <c r="E9" s="120">
        <f t="shared" si="0"/>
        <v>-182</v>
      </c>
    </row>
    <row r="10" spans="1:7" ht="16.5" customHeight="1">
      <c r="A10" s="14">
        <v>42888</v>
      </c>
      <c r="B10" s="147" t="s">
        <v>83</v>
      </c>
      <c r="C10" s="121">
        <v>204</v>
      </c>
      <c r="D10" s="9"/>
      <c r="E10" s="8">
        <f t="shared" si="0"/>
        <v>-386</v>
      </c>
    </row>
    <row r="11" spans="1:7" ht="16.5" customHeight="1">
      <c r="A11" s="145">
        <v>42888</v>
      </c>
      <c r="B11" s="5" t="s">
        <v>84</v>
      </c>
      <c r="C11" s="21">
        <v>68</v>
      </c>
      <c r="D11" s="9"/>
      <c r="E11" s="8">
        <f t="shared" si="0"/>
        <v>-454</v>
      </c>
    </row>
    <row r="12" spans="1:7" ht="16.5" customHeight="1">
      <c r="A12" s="145">
        <v>42906</v>
      </c>
      <c r="B12" s="5" t="s">
        <v>92</v>
      </c>
      <c r="C12" s="121">
        <v>51</v>
      </c>
      <c r="D12" s="9"/>
      <c r="E12" s="120">
        <f t="shared" si="0"/>
        <v>-505</v>
      </c>
    </row>
    <row r="13" spans="1:7" ht="16.5" customHeight="1">
      <c r="A13" s="145">
        <v>42915</v>
      </c>
      <c r="B13" s="5" t="s">
        <v>97</v>
      </c>
      <c r="C13" s="121">
        <v>36</v>
      </c>
      <c r="D13" s="9"/>
      <c r="E13" s="8">
        <f t="shared" si="0"/>
        <v>-541</v>
      </c>
    </row>
    <row r="14" spans="1:7" ht="16.5" customHeight="1">
      <c r="A14" s="145">
        <v>42917</v>
      </c>
      <c r="B14" s="147" t="s">
        <v>98</v>
      </c>
      <c r="C14" s="21">
        <v>168</v>
      </c>
      <c r="D14" s="9"/>
      <c r="E14" s="8">
        <f t="shared" si="0"/>
        <v>-709</v>
      </c>
    </row>
    <row r="15" spans="1:7" ht="16.5" customHeight="1">
      <c r="A15" s="145">
        <v>42919</v>
      </c>
      <c r="B15" s="5" t="s">
        <v>101</v>
      </c>
      <c r="C15" s="9">
        <v>37.32</v>
      </c>
      <c r="D15" s="9"/>
      <c r="E15" s="120">
        <f t="shared" si="0"/>
        <v>-746.32</v>
      </c>
    </row>
    <row r="16" spans="1:7" ht="16.5" customHeight="1">
      <c r="A16" s="145">
        <v>42926</v>
      </c>
      <c r="B16" s="5" t="s">
        <v>102</v>
      </c>
      <c r="C16" s="9">
        <v>46.68</v>
      </c>
      <c r="D16" s="9"/>
      <c r="E16" s="8">
        <f t="shared" si="0"/>
        <v>-793</v>
      </c>
    </row>
    <row r="17" spans="1:7" ht="16.5" customHeight="1">
      <c r="A17" s="145">
        <v>42926</v>
      </c>
      <c r="B17" s="5" t="s">
        <v>95</v>
      </c>
      <c r="C17" s="9">
        <v>114.3</v>
      </c>
      <c r="D17" s="9"/>
      <c r="E17" s="8">
        <f t="shared" si="0"/>
        <v>-907.3</v>
      </c>
    </row>
    <row r="18" spans="1:7" ht="16.5" customHeight="1">
      <c r="A18" s="14">
        <v>42961</v>
      </c>
      <c r="B18" s="5" t="s">
        <v>114</v>
      </c>
      <c r="C18" s="21">
        <v>132</v>
      </c>
      <c r="D18" s="9"/>
      <c r="E18" s="120">
        <f t="shared" si="0"/>
        <v>-1039.3</v>
      </c>
    </row>
    <row r="19" spans="1:7" ht="16.5" customHeight="1">
      <c r="A19" s="14">
        <v>42982</v>
      </c>
      <c r="B19" s="5" t="s">
        <v>117</v>
      </c>
      <c r="C19" s="21">
        <v>96</v>
      </c>
      <c r="D19" s="123"/>
      <c r="E19" s="8">
        <f t="shared" si="0"/>
        <v>-1135.3</v>
      </c>
    </row>
    <row r="20" spans="1:7" ht="16.5" customHeight="1">
      <c r="A20" s="14">
        <v>42989</v>
      </c>
      <c r="B20" s="5" t="s">
        <v>121</v>
      </c>
      <c r="C20" s="21">
        <v>27</v>
      </c>
      <c r="D20" s="123"/>
      <c r="E20" s="8">
        <f t="shared" si="0"/>
        <v>-1162.3</v>
      </c>
    </row>
    <row r="21" spans="1:7" ht="16.5" customHeight="1">
      <c r="A21" s="14">
        <v>42996</v>
      </c>
      <c r="B21" s="147" t="s">
        <v>130</v>
      </c>
      <c r="C21" s="21">
        <v>120</v>
      </c>
      <c r="D21" s="123"/>
      <c r="E21" s="120">
        <f t="shared" si="0"/>
        <v>-1282.3</v>
      </c>
    </row>
    <row r="22" spans="1:7" ht="16.5" customHeight="1">
      <c r="A22" s="145">
        <v>43008</v>
      </c>
      <c r="B22" s="5" t="s">
        <v>136</v>
      </c>
      <c r="C22" s="9">
        <v>84.4</v>
      </c>
      <c r="D22" s="123"/>
      <c r="E22" s="8">
        <f t="shared" si="0"/>
        <v>-1366.7</v>
      </c>
    </row>
    <row r="23" spans="1:7" ht="16.5" customHeight="1">
      <c r="A23" s="145">
        <v>43010</v>
      </c>
      <c r="B23" s="147" t="s">
        <v>144</v>
      </c>
      <c r="C23" s="9">
        <v>264</v>
      </c>
      <c r="D23" s="123"/>
      <c r="E23" s="8">
        <f t="shared" si="0"/>
        <v>-1630.7</v>
      </c>
    </row>
    <row r="24" spans="1:7" ht="16.5" customHeight="1">
      <c r="A24" s="145">
        <v>43012</v>
      </c>
      <c r="B24" s="5" t="s">
        <v>137</v>
      </c>
      <c r="C24" s="9">
        <v>250.2</v>
      </c>
      <c r="D24" s="123"/>
      <c r="E24" s="120">
        <f t="shared" si="0"/>
        <v>-1880.9</v>
      </c>
    </row>
    <row r="25" spans="1:7" ht="16.5" customHeight="1">
      <c r="A25" s="145">
        <v>43041</v>
      </c>
      <c r="B25" s="5" t="s">
        <v>143</v>
      </c>
      <c r="C25" s="124">
        <v>180</v>
      </c>
      <c r="D25" s="123"/>
      <c r="E25" s="8">
        <f t="shared" si="0"/>
        <v>-2060.9</v>
      </c>
    </row>
    <row r="26" spans="1:7" ht="16.5" customHeight="1">
      <c r="A26" s="14">
        <v>43071</v>
      </c>
      <c r="B26" s="5" t="s">
        <v>149</v>
      </c>
      <c r="C26" s="124">
        <v>36</v>
      </c>
      <c r="D26" s="123"/>
      <c r="E26" s="8">
        <f t="shared" si="0"/>
        <v>-2096.9</v>
      </c>
    </row>
    <row r="27" spans="1:7" ht="16.5" customHeight="1">
      <c r="A27" s="14">
        <v>43082</v>
      </c>
      <c r="B27" s="160" t="s">
        <v>147</v>
      </c>
      <c r="C27" s="174">
        <v>214.08</v>
      </c>
      <c r="D27" s="123"/>
      <c r="E27" s="120">
        <f t="shared" si="0"/>
        <v>-2310.98</v>
      </c>
    </row>
    <row r="28" spans="1:7" ht="16.5" customHeight="1">
      <c r="A28" s="14">
        <v>43088</v>
      </c>
      <c r="B28" s="5" t="s">
        <v>154</v>
      </c>
      <c r="C28" s="9">
        <v>93</v>
      </c>
      <c r="D28" s="123"/>
      <c r="E28" s="8">
        <f t="shared" si="0"/>
        <v>-2403.98</v>
      </c>
    </row>
    <row r="29" spans="1:7" ht="16.5" customHeight="1">
      <c r="A29" s="145">
        <v>43100</v>
      </c>
      <c r="B29" s="5" t="s">
        <v>170</v>
      </c>
      <c r="C29" s="123">
        <v>60</v>
      </c>
      <c r="D29" s="123"/>
      <c r="E29" s="8">
        <f t="shared" si="0"/>
        <v>-2463.98</v>
      </c>
      <c r="G29" s="127"/>
    </row>
    <row r="30" spans="1:7" ht="16.5" customHeight="1">
      <c r="A30" s="192" t="s">
        <v>13</v>
      </c>
      <c r="B30" s="193"/>
      <c r="C30" s="168">
        <f>SUM(C5:C29)</f>
        <v>2493.98</v>
      </c>
      <c r="D30" s="168">
        <f>SUM(D5:D29)</f>
        <v>30</v>
      </c>
      <c r="E30" s="176">
        <f>SUM(D30-C30)</f>
        <v>-2463.98</v>
      </c>
    </row>
    <row r="32" spans="1:7">
      <c r="C32" s="127"/>
      <c r="D32" s="127"/>
      <c r="E32" s="127"/>
    </row>
  </sheetData>
  <sheetProtection algorithmName="SHA-512" hashValue="rWHwXy7mB5HS1VGB/2SOFK1c1kY/QeYxG0HpjT3BwCdTgEy7jvDtHvRcBG4yB/bXILH7aCN3/KO3qLAvPaWVxw==" saltValue="81JIIKY56mdw5IKkEB/Z4w==" spinCount="100000" sheet="1" objects="1" scenarios="1"/>
  <sortState ref="A20:C29">
    <sortCondition ref="A20"/>
  </sortState>
  <mergeCells count="3">
    <mergeCell ref="A1:E1"/>
    <mergeCell ref="A4:D4"/>
    <mergeCell ref="A30:B30"/>
  </mergeCells>
  <phoneticPr fontId="0" type="noConversion"/>
  <pageMargins left="0.78740157499999996" right="0.78740157499999996" top="0.984251969" bottom="0.984251969" header="0.4921259845" footer="0.4921259845"/>
  <pageSetup paperSize="9" scale="92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77"/>
  <sheetViews>
    <sheetView topLeftCell="A35" zoomScale="110" zoomScaleNormal="110" workbookViewId="0">
      <selection activeCell="B13" sqref="B13"/>
    </sheetView>
  </sheetViews>
  <sheetFormatPr baseColWidth="10" defaultRowHeight="12.75"/>
  <cols>
    <col min="1" max="1" width="13.28515625" style="13" customWidth="1"/>
    <col min="2" max="2" width="49.42578125" bestFit="1" customWidth="1"/>
    <col min="3" max="5" width="10.85546875" style="1"/>
  </cols>
  <sheetData>
    <row r="1" spans="1:151" ht="8.25" customHeight="1"/>
    <row r="2" spans="1:151" ht="32.25" customHeight="1">
      <c r="A2" s="194" t="s">
        <v>55</v>
      </c>
      <c r="B2" s="194"/>
      <c r="C2" s="194"/>
      <c r="D2" s="194"/>
      <c r="E2" s="194"/>
    </row>
    <row r="3" spans="1:151" ht="13.5" thickBot="1"/>
    <row r="4" spans="1:151" s="4" customFormat="1" ht="18" customHeight="1" thickBot="1">
      <c r="A4" s="7" t="s">
        <v>9</v>
      </c>
      <c r="B4" s="2" t="s">
        <v>10</v>
      </c>
      <c r="C4" s="3" t="s">
        <v>11</v>
      </c>
      <c r="D4" s="3" t="s">
        <v>12</v>
      </c>
      <c r="E4" s="3" t="s">
        <v>13</v>
      </c>
    </row>
    <row r="5" spans="1:151">
      <c r="A5" s="195" t="s">
        <v>8</v>
      </c>
      <c r="B5" s="196"/>
      <c r="C5" s="196"/>
      <c r="D5" s="197"/>
      <c r="E5" s="9">
        <v>1917.83</v>
      </c>
    </row>
    <row r="6" spans="1:151" s="6" customFormat="1">
      <c r="A6" s="14">
        <v>42753</v>
      </c>
      <c r="B6" s="147" t="s">
        <v>76</v>
      </c>
      <c r="C6" s="21">
        <v>123</v>
      </c>
      <c r="D6" s="9"/>
      <c r="E6" s="9">
        <f>SUM(E5+D6-C6)</f>
        <v>1794.83</v>
      </c>
    </row>
    <row r="7" spans="1:151" s="144" customFormat="1">
      <c r="A7" s="145">
        <v>42768</v>
      </c>
      <c r="B7" s="147" t="s">
        <v>75</v>
      </c>
      <c r="C7" s="21"/>
      <c r="D7" s="9">
        <v>38.799999999999997</v>
      </c>
      <c r="E7" s="9">
        <f>SUM(E6+D7-C7)</f>
        <v>1833.6299999999999</v>
      </c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  <c r="ER7" s="148"/>
      <c r="ES7" s="148"/>
      <c r="ET7" s="148"/>
      <c r="EU7" s="148"/>
    </row>
    <row r="8" spans="1:151" s="144" customFormat="1">
      <c r="A8" s="145">
        <v>42844</v>
      </c>
      <c r="B8" s="147" t="s">
        <v>77</v>
      </c>
      <c r="C8" s="21">
        <v>151.82</v>
      </c>
      <c r="D8" s="9"/>
      <c r="E8" s="9">
        <f>SUM(E7+D8-C8)</f>
        <v>1681.81</v>
      </c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/>
      <c r="EU8" s="148"/>
    </row>
    <row r="9" spans="1:151" s="144" customFormat="1">
      <c r="A9" s="145">
        <v>42846</v>
      </c>
      <c r="B9" s="5" t="s">
        <v>78</v>
      </c>
      <c r="C9" s="175">
        <v>667.54</v>
      </c>
      <c r="D9" s="9"/>
      <c r="E9" s="9">
        <f>SUM(E8+D9-C9)</f>
        <v>1014.27</v>
      </c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</row>
    <row r="10" spans="1:151" s="144" customFormat="1">
      <c r="A10" s="145">
        <v>42849</v>
      </c>
      <c r="B10" s="5" t="s">
        <v>79</v>
      </c>
      <c r="C10" s="21">
        <v>38</v>
      </c>
      <c r="D10" s="9"/>
      <c r="E10" s="9">
        <f t="shared" ref="E10:E73" si="0">SUM(E9+D10-C10)</f>
        <v>976.27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</row>
    <row r="11" spans="1:151" s="144" customFormat="1">
      <c r="A11" s="145">
        <v>42850</v>
      </c>
      <c r="B11" s="5" t="s">
        <v>80</v>
      </c>
      <c r="C11" s="21">
        <v>23.88</v>
      </c>
      <c r="D11" s="9"/>
      <c r="E11" s="9">
        <f t="shared" si="0"/>
        <v>952.39</v>
      </c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ES11" s="148"/>
      <c r="ET11" s="148"/>
      <c r="EU11" s="148"/>
    </row>
    <row r="12" spans="1:151" s="144" customFormat="1">
      <c r="A12" s="145">
        <v>42853</v>
      </c>
      <c r="B12" s="5" t="s">
        <v>58</v>
      </c>
      <c r="C12" s="21">
        <v>51</v>
      </c>
      <c r="D12" s="9"/>
      <c r="E12" s="9">
        <f t="shared" si="0"/>
        <v>901.39</v>
      </c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</row>
    <row r="13" spans="1:151" s="144" customFormat="1">
      <c r="A13" s="145">
        <v>42856</v>
      </c>
      <c r="B13" s="147" t="s">
        <v>67</v>
      </c>
      <c r="C13" s="21">
        <v>0</v>
      </c>
      <c r="D13" s="9"/>
      <c r="E13" s="9">
        <f t="shared" si="0"/>
        <v>901.39</v>
      </c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</row>
    <row r="14" spans="1:151" s="144" customFormat="1">
      <c r="A14" s="145">
        <v>42858</v>
      </c>
      <c r="B14" s="147" t="s">
        <v>69</v>
      </c>
      <c r="C14" s="21"/>
      <c r="D14" s="9">
        <v>30</v>
      </c>
      <c r="E14" s="9">
        <f t="shared" si="0"/>
        <v>931.39</v>
      </c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</row>
    <row r="15" spans="1:151" s="144" customFormat="1">
      <c r="A15" s="145">
        <v>42870</v>
      </c>
      <c r="B15" s="147" t="s">
        <v>90</v>
      </c>
      <c r="C15" s="21">
        <v>166</v>
      </c>
      <c r="D15" s="9"/>
      <c r="E15" s="9">
        <f t="shared" si="0"/>
        <v>765.39</v>
      </c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8"/>
      <c r="ER15" s="148"/>
      <c r="ES15" s="148"/>
      <c r="ET15" s="148"/>
      <c r="EU15" s="148"/>
    </row>
    <row r="16" spans="1:151" s="144" customFormat="1">
      <c r="A16" s="145">
        <v>42885</v>
      </c>
      <c r="B16" s="147" t="s">
        <v>73</v>
      </c>
      <c r="C16" s="21"/>
      <c r="D16" s="9">
        <v>669.2</v>
      </c>
      <c r="E16" s="9">
        <f t="shared" si="0"/>
        <v>1434.5900000000001</v>
      </c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</row>
    <row r="17" spans="1:151" s="6" customFormat="1">
      <c r="A17" s="14">
        <v>42885</v>
      </c>
      <c r="B17" s="147" t="s">
        <v>74</v>
      </c>
      <c r="C17" s="21"/>
      <c r="D17" s="9">
        <v>81</v>
      </c>
      <c r="E17" s="9">
        <f t="shared" si="0"/>
        <v>1515.5900000000001</v>
      </c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8"/>
      <c r="EF17" s="148"/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8"/>
      <c r="ER17" s="148"/>
      <c r="ES17" s="148"/>
      <c r="ET17" s="148"/>
      <c r="EU17" s="148"/>
    </row>
    <row r="18" spans="1:151" s="6" customFormat="1">
      <c r="A18" s="14">
        <v>42885</v>
      </c>
      <c r="B18" s="147" t="s">
        <v>107</v>
      </c>
      <c r="C18" s="21"/>
      <c r="D18" s="9">
        <v>60</v>
      </c>
      <c r="E18" s="9">
        <f t="shared" si="0"/>
        <v>1575.5900000000001</v>
      </c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  <c r="EF18" s="148"/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8"/>
      <c r="ER18" s="148"/>
      <c r="ES18" s="148"/>
      <c r="ET18" s="148"/>
      <c r="EU18" s="148"/>
    </row>
    <row r="19" spans="1:151" s="6" customFormat="1">
      <c r="A19" s="14">
        <v>42892</v>
      </c>
      <c r="B19" s="5" t="s">
        <v>87</v>
      </c>
      <c r="C19" s="21">
        <v>204</v>
      </c>
      <c r="D19" s="9"/>
      <c r="E19" s="9">
        <f t="shared" si="0"/>
        <v>1371.5900000000001</v>
      </c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8"/>
      <c r="ER19" s="148"/>
      <c r="ES19" s="148"/>
      <c r="ET19" s="148"/>
      <c r="EU19" s="148"/>
    </row>
    <row r="20" spans="1:151" s="6" customFormat="1">
      <c r="A20" s="14">
        <v>42892</v>
      </c>
      <c r="B20" s="5" t="s">
        <v>86</v>
      </c>
      <c r="C20" s="9">
        <v>68</v>
      </c>
      <c r="D20" s="9"/>
      <c r="E20" s="9">
        <f t="shared" si="0"/>
        <v>1303.5900000000001</v>
      </c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8"/>
      <c r="ER20" s="148"/>
      <c r="ES20" s="148"/>
      <c r="ET20" s="148"/>
      <c r="EU20" s="148"/>
    </row>
    <row r="21" spans="1:151" s="6" customFormat="1">
      <c r="A21" s="14">
        <v>42899</v>
      </c>
      <c r="B21" s="147" t="s">
        <v>107</v>
      </c>
      <c r="C21" s="9"/>
      <c r="D21" s="9">
        <v>36</v>
      </c>
      <c r="E21" s="9">
        <f t="shared" si="0"/>
        <v>1339.5900000000001</v>
      </c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8"/>
      <c r="ES21" s="148"/>
      <c r="ET21" s="148"/>
      <c r="EU21" s="148"/>
    </row>
    <row r="22" spans="1:151" s="6" customFormat="1">
      <c r="A22" s="14">
        <v>42900</v>
      </c>
      <c r="B22" s="147" t="s">
        <v>108</v>
      </c>
      <c r="C22" s="9"/>
      <c r="D22" s="9">
        <v>60</v>
      </c>
      <c r="E22" s="9">
        <f t="shared" si="0"/>
        <v>1399.5900000000001</v>
      </c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8"/>
      <c r="ER22" s="148"/>
      <c r="ES22" s="148"/>
      <c r="ET22" s="148"/>
      <c r="EU22" s="148"/>
    </row>
    <row r="23" spans="1:151" s="146" customFormat="1">
      <c r="A23" s="14">
        <v>42906</v>
      </c>
      <c r="B23" s="147" t="s">
        <v>91</v>
      </c>
      <c r="C23" s="9">
        <v>51</v>
      </c>
      <c r="D23" s="9"/>
      <c r="E23" s="9">
        <f t="shared" si="0"/>
        <v>1348.5900000000001</v>
      </c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  <c r="ET23" s="148"/>
      <c r="EU23" s="148"/>
    </row>
    <row r="24" spans="1:151" s="144" customFormat="1">
      <c r="A24" s="14">
        <v>42908</v>
      </c>
      <c r="B24" s="147" t="s">
        <v>110</v>
      </c>
      <c r="C24" s="9"/>
      <c r="D24" s="9">
        <v>72</v>
      </c>
      <c r="E24" s="9">
        <f t="shared" si="0"/>
        <v>1420.5900000000001</v>
      </c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</row>
    <row r="25" spans="1:151" s="144" customFormat="1">
      <c r="A25" s="14">
        <v>42914</v>
      </c>
      <c r="B25" s="147" t="s">
        <v>109</v>
      </c>
      <c r="C25" s="21"/>
      <c r="D25" s="21">
        <v>60</v>
      </c>
      <c r="E25" s="9">
        <f t="shared" si="0"/>
        <v>1480.5900000000001</v>
      </c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8"/>
      <c r="EC25" s="148"/>
      <c r="ED25" s="148"/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8"/>
      <c r="ER25" s="148"/>
      <c r="ES25" s="148"/>
      <c r="ET25" s="148"/>
      <c r="EU25" s="148"/>
    </row>
    <row r="26" spans="1:151" s="144" customFormat="1">
      <c r="A26" s="14">
        <v>42915</v>
      </c>
      <c r="B26" s="5" t="s">
        <v>96</v>
      </c>
      <c r="C26" s="21">
        <v>36</v>
      </c>
      <c r="D26" s="21"/>
      <c r="E26" s="9">
        <f t="shared" si="0"/>
        <v>1444.5900000000001</v>
      </c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148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8"/>
      <c r="EC26" s="148"/>
      <c r="ED26" s="148"/>
      <c r="EE26" s="148"/>
      <c r="EF26" s="148"/>
      <c r="EG26" s="148"/>
      <c r="EH26" s="148"/>
      <c r="EI26" s="148"/>
      <c r="EJ26" s="148"/>
      <c r="EK26" s="148"/>
      <c r="EL26" s="148"/>
      <c r="EM26" s="148"/>
      <c r="EN26" s="148"/>
      <c r="EO26" s="148"/>
      <c r="EP26" s="148"/>
      <c r="EQ26" s="148"/>
      <c r="ER26" s="148"/>
      <c r="ES26" s="148"/>
      <c r="ET26" s="148"/>
      <c r="EU26" s="148"/>
    </row>
    <row r="27" spans="1:151" s="6" customFormat="1">
      <c r="A27" s="14">
        <v>42919</v>
      </c>
      <c r="B27" s="5" t="s">
        <v>100</v>
      </c>
      <c r="C27" s="21">
        <v>168</v>
      </c>
      <c r="D27" s="21"/>
      <c r="E27" s="9">
        <f t="shared" si="0"/>
        <v>1276.5900000000001</v>
      </c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  <c r="ES27" s="148"/>
      <c r="ET27" s="148"/>
      <c r="EU27" s="148"/>
    </row>
    <row r="28" spans="1:151" s="6" customFormat="1">
      <c r="A28" s="14">
        <v>42919</v>
      </c>
      <c r="B28" s="147" t="s">
        <v>104</v>
      </c>
      <c r="C28" s="21">
        <v>37.32</v>
      </c>
      <c r="D28" s="21"/>
      <c r="E28" s="9">
        <f t="shared" si="0"/>
        <v>1239.2700000000002</v>
      </c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8"/>
      <c r="ER28" s="148"/>
      <c r="ES28" s="148"/>
      <c r="ET28" s="148"/>
      <c r="EU28" s="148"/>
    </row>
    <row r="29" spans="1:151" s="22" customFormat="1">
      <c r="A29" s="14">
        <v>42926</v>
      </c>
      <c r="B29" s="5" t="s">
        <v>95</v>
      </c>
      <c r="C29" s="21">
        <v>114.3</v>
      </c>
      <c r="D29" s="21"/>
      <c r="E29" s="9">
        <f t="shared" si="0"/>
        <v>1124.9700000000003</v>
      </c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P29" s="149"/>
      <c r="DQ29" s="149"/>
      <c r="DR29" s="149"/>
      <c r="DS29" s="149"/>
      <c r="DT29" s="149"/>
      <c r="DU29" s="149"/>
      <c r="DV29" s="149"/>
      <c r="DW29" s="149"/>
      <c r="DX29" s="149"/>
      <c r="DY29" s="149"/>
      <c r="DZ29" s="149"/>
      <c r="EA29" s="149"/>
      <c r="EB29" s="149"/>
      <c r="EC29" s="149"/>
      <c r="ED29" s="149"/>
      <c r="EE29" s="149"/>
      <c r="EF29" s="149"/>
      <c r="EG29" s="149"/>
      <c r="EH29" s="149"/>
      <c r="EI29" s="149"/>
      <c r="EJ29" s="149"/>
      <c r="EK29" s="149"/>
      <c r="EL29" s="149"/>
      <c r="EM29" s="149"/>
      <c r="EN29" s="149"/>
      <c r="EO29" s="149"/>
      <c r="EP29" s="149"/>
      <c r="EQ29" s="149"/>
      <c r="ER29" s="149"/>
      <c r="ES29" s="149"/>
      <c r="ET29" s="149"/>
      <c r="EU29" s="149"/>
    </row>
    <row r="30" spans="1:151" s="144" customFormat="1">
      <c r="A30" s="14">
        <v>42926</v>
      </c>
      <c r="B30" s="5" t="s">
        <v>102</v>
      </c>
      <c r="C30" s="21">
        <v>46.68</v>
      </c>
      <c r="D30" s="9"/>
      <c r="E30" s="9">
        <f t="shared" si="0"/>
        <v>1078.2900000000002</v>
      </c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48"/>
      <c r="EA30" s="148"/>
      <c r="EB30" s="148"/>
      <c r="EC30" s="148"/>
      <c r="ED30" s="148"/>
      <c r="EE30" s="148"/>
      <c r="EF30" s="148"/>
      <c r="EG30" s="148"/>
      <c r="EH30" s="148"/>
      <c r="EI30" s="148"/>
      <c r="EJ30" s="148"/>
      <c r="EK30" s="148"/>
      <c r="EL30" s="148"/>
      <c r="EM30" s="148"/>
      <c r="EN30" s="148"/>
      <c r="EO30" s="148"/>
      <c r="EP30" s="148"/>
      <c r="EQ30" s="148"/>
      <c r="ER30" s="148"/>
      <c r="ES30" s="148"/>
      <c r="ET30" s="148"/>
      <c r="EU30" s="148"/>
    </row>
    <row r="31" spans="1:151" s="6" customFormat="1">
      <c r="A31" s="14">
        <v>42927</v>
      </c>
      <c r="B31" s="147" t="s">
        <v>106</v>
      </c>
      <c r="C31" s="21"/>
      <c r="D31" s="9">
        <v>24</v>
      </c>
      <c r="E31" s="9">
        <f t="shared" si="0"/>
        <v>1102.2900000000002</v>
      </c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8"/>
      <c r="EC31" s="148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8"/>
      <c r="ER31" s="148"/>
      <c r="ES31" s="148"/>
      <c r="ET31" s="148"/>
      <c r="EU31" s="148"/>
    </row>
    <row r="32" spans="1:151" s="6" customFormat="1">
      <c r="A32" s="14">
        <v>42927</v>
      </c>
      <c r="B32" s="147" t="s">
        <v>105</v>
      </c>
      <c r="C32" s="9"/>
      <c r="D32" s="9">
        <v>24</v>
      </c>
      <c r="E32" s="9">
        <f t="shared" si="0"/>
        <v>1126.2900000000002</v>
      </c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8"/>
      <c r="EC32" s="148"/>
      <c r="ED32" s="148"/>
      <c r="EE32" s="148"/>
      <c r="EF32" s="148"/>
      <c r="EG32" s="148"/>
      <c r="EH32" s="148"/>
      <c r="EI32" s="148"/>
      <c r="EJ32" s="148"/>
      <c r="EK32" s="148"/>
      <c r="EL32" s="148"/>
      <c r="EM32" s="148"/>
      <c r="EN32" s="148"/>
      <c r="EO32" s="148"/>
      <c r="EP32" s="148"/>
      <c r="EQ32" s="148"/>
      <c r="ER32" s="148"/>
      <c r="ES32" s="148"/>
      <c r="ET32" s="148"/>
      <c r="EU32" s="148"/>
    </row>
    <row r="33" spans="1:151" s="6" customFormat="1">
      <c r="A33" s="14">
        <v>42934</v>
      </c>
      <c r="B33" s="147" t="s">
        <v>107</v>
      </c>
      <c r="C33" s="9"/>
      <c r="D33" s="9">
        <v>60</v>
      </c>
      <c r="E33" s="9">
        <f t="shared" si="0"/>
        <v>1186.2900000000002</v>
      </c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/>
      <c r="EO33" s="148"/>
      <c r="EP33" s="148"/>
      <c r="EQ33" s="148"/>
      <c r="ER33" s="148"/>
      <c r="ES33" s="148"/>
      <c r="ET33" s="148"/>
      <c r="EU33" s="148"/>
    </row>
    <row r="34" spans="1:151" s="6" customFormat="1">
      <c r="A34" s="14">
        <v>42942</v>
      </c>
      <c r="B34" s="147" t="s">
        <v>112</v>
      </c>
      <c r="C34" s="9"/>
      <c r="D34" s="9">
        <v>48</v>
      </c>
      <c r="E34" s="9">
        <f t="shared" si="0"/>
        <v>1234.2900000000002</v>
      </c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  <c r="DW34" s="148"/>
      <c r="DX34" s="148"/>
      <c r="DY34" s="148"/>
      <c r="DZ34" s="148"/>
      <c r="EA34" s="148"/>
      <c r="EB34" s="148"/>
      <c r="EC34" s="148"/>
      <c r="ED34" s="148"/>
      <c r="EE34" s="148"/>
      <c r="EF34" s="148"/>
      <c r="EG34" s="148"/>
      <c r="EH34" s="148"/>
      <c r="EI34" s="148"/>
      <c r="EJ34" s="148"/>
      <c r="EK34" s="148"/>
      <c r="EL34" s="148"/>
      <c r="EM34" s="148"/>
      <c r="EN34" s="148"/>
      <c r="EO34" s="148"/>
      <c r="EP34" s="148"/>
      <c r="EQ34" s="148"/>
      <c r="ER34" s="148"/>
      <c r="ES34" s="148"/>
      <c r="ET34" s="148"/>
      <c r="EU34" s="148"/>
    </row>
    <row r="35" spans="1:151" s="144" customFormat="1">
      <c r="A35" s="14">
        <v>42961</v>
      </c>
      <c r="B35" s="5" t="s">
        <v>115</v>
      </c>
      <c r="C35" s="21">
        <v>132</v>
      </c>
      <c r="D35" s="9"/>
      <c r="E35" s="9">
        <f t="shared" si="0"/>
        <v>1102.2900000000002</v>
      </c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48"/>
      <c r="EF35" s="148"/>
      <c r="EG35" s="148"/>
      <c r="EH35" s="148"/>
      <c r="EI35" s="148"/>
      <c r="EJ35" s="148"/>
      <c r="EK35" s="148"/>
      <c r="EL35" s="148"/>
      <c r="EM35" s="148"/>
      <c r="EN35" s="148"/>
      <c r="EO35" s="148"/>
      <c r="EP35" s="148"/>
      <c r="EQ35" s="148"/>
      <c r="ER35" s="148"/>
      <c r="ES35" s="148"/>
      <c r="ET35" s="148"/>
      <c r="EU35" s="148"/>
    </row>
    <row r="36" spans="1:151" s="144" customFormat="1">
      <c r="A36" s="14">
        <v>42972</v>
      </c>
      <c r="B36" s="147" t="s">
        <v>116</v>
      </c>
      <c r="C36" s="21"/>
      <c r="D36" s="9">
        <v>117.2</v>
      </c>
      <c r="E36" s="9">
        <f t="shared" si="0"/>
        <v>1219.4900000000002</v>
      </c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8"/>
      <c r="DS36" s="148"/>
      <c r="DT36" s="148"/>
      <c r="DU36" s="148"/>
      <c r="DV36" s="148"/>
      <c r="DW36" s="148"/>
      <c r="DX36" s="148"/>
      <c r="DY36" s="148"/>
      <c r="DZ36" s="148"/>
      <c r="EA36" s="148"/>
      <c r="EB36" s="148"/>
      <c r="EC36" s="148"/>
      <c r="ED36" s="148"/>
      <c r="EE36" s="148"/>
      <c r="EF36" s="148"/>
      <c r="EG36" s="148"/>
      <c r="EH36" s="148"/>
      <c r="EI36" s="148"/>
      <c r="EJ36" s="148"/>
      <c r="EK36" s="148"/>
      <c r="EL36" s="148"/>
      <c r="EM36" s="148"/>
      <c r="EN36" s="148"/>
      <c r="EO36" s="148"/>
      <c r="EP36" s="148"/>
      <c r="EQ36" s="148"/>
      <c r="ER36" s="148"/>
      <c r="ES36" s="148"/>
      <c r="ET36" s="148"/>
      <c r="EU36" s="148"/>
    </row>
    <row r="37" spans="1:151" s="6" customFormat="1">
      <c r="A37" s="14">
        <v>42982</v>
      </c>
      <c r="B37" s="147" t="s">
        <v>122</v>
      </c>
      <c r="C37" s="21">
        <v>96</v>
      </c>
      <c r="D37" s="9"/>
      <c r="E37" s="9">
        <f t="shared" si="0"/>
        <v>1123.4900000000002</v>
      </c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  <c r="DB37" s="148"/>
      <c r="DC37" s="148"/>
      <c r="DD37" s="148"/>
      <c r="DE37" s="148"/>
      <c r="DF37" s="148"/>
      <c r="DG37" s="148"/>
      <c r="DH37" s="148"/>
      <c r="DI37" s="148"/>
      <c r="DJ37" s="148"/>
      <c r="DK37" s="148"/>
      <c r="DL37" s="148"/>
      <c r="DM37" s="148"/>
      <c r="DN37" s="148"/>
      <c r="DO37" s="148"/>
      <c r="DP37" s="148"/>
      <c r="DQ37" s="148"/>
      <c r="DR37" s="148"/>
      <c r="DS37" s="148"/>
      <c r="DT37" s="148"/>
      <c r="DU37" s="148"/>
      <c r="DV37" s="148"/>
      <c r="DW37" s="148"/>
      <c r="DX37" s="148"/>
      <c r="DY37" s="148"/>
      <c r="DZ37" s="148"/>
      <c r="EA37" s="148"/>
      <c r="EB37" s="148"/>
      <c r="EC37" s="148"/>
      <c r="ED37" s="148"/>
      <c r="EE37" s="148"/>
      <c r="EF37" s="148"/>
      <c r="EG37" s="148"/>
      <c r="EH37" s="148"/>
      <c r="EI37" s="148"/>
      <c r="EJ37" s="148"/>
      <c r="EK37" s="148"/>
      <c r="EL37" s="148"/>
      <c r="EM37" s="148"/>
      <c r="EN37" s="148"/>
      <c r="EO37" s="148"/>
      <c r="EP37" s="148"/>
      <c r="EQ37" s="148"/>
      <c r="ER37" s="148"/>
      <c r="ES37" s="148"/>
      <c r="ET37" s="148"/>
      <c r="EU37" s="148"/>
    </row>
    <row r="38" spans="1:151" s="6" customFormat="1">
      <c r="A38" s="14">
        <v>42985</v>
      </c>
      <c r="B38" s="147" t="s">
        <v>124</v>
      </c>
      <c r="C38" s="21"/>
      <c r="D38" s="9">
        <v>24</v>
      </c>
      <c r="E38" s="9">
        <f t="shared" si="0"/>
        <v>1147.4900000000002</v>
      </c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  <c r="DM38" s="148"/>
      <c r="DN38" s="148"/>
      <c r="DO38" s="148"/>
      <c r="DP38" s="148"/>
      <c r="DQ38" s="148"/>
      <c r="DR38" s="148"/>
      <c r="DS38" s="148"/>
      <c r="DT38" s="148"/>
      <c r="DU38" s="148"/>
      <c r="DV38" s="148"/>
      <c r="DW38" s="148"/>
      <c r="DX38" s="148"/>
      <c r="DY38" s="148"/>
      <c r="DZ38" s="148"/>
      <c r="EA38" s="148"/>
      <c r="EB38" s="148"/>
      <c r="EC38" s="148"/>
      <c r="ED38" s="148"/>
      <c r="EE38" s="148"/>
      <c r="EF38" s="148"/>
      <c r="EG38" s="148"/>
      <c r="EH38" s="148"/>
      <c r="EI38" s="148"/>
      <c r="EJ38" s="148"/>
      <c r="EK38" s="148"/>
      <c r="EL38" s="148"/>
      <c r="EM38" s="148"/>
      <c r="EN38" s="148"/>
      <c r="EO38" s="148"/>
      <c r="EP38" s="148"/>
      <c r="EQ38" s="148"/>
      <c r="ER38" s="148"/>
      <c r="ES38" s="148"/>
      <c r="ET38" s="148"/>
      <c r="EU38" s="148"/>
    </row>
    <row r="39" spans="1:151" s="6" customFormat="1">
      <c r="A39" s="14">
        <v>42989</v>
      </c>
      <c r="B39" s="5" t="s">
        <v>125</v>
      </c>
      <c r="C39" s="21">
        <v>27</v>
      </c>
      <c r="D39" s="9"/>
      <c r="E39" s="9">
        <f t="shared" si="0"/>
        <v>1120.4900000000002</v>
      </c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8"/>
      <c r="DE39" s="148"/>
      <c r="DF39" s="148"/>
      <c r="DG39" s="148"/>
      <c r="DH39" s="148"/>
      <c r="DI39" s="148"/>
      <c r="DJ39" s="148"/>
      <c r="DK39" s="148"/>
      <c r="DL39" s="148"/>
      <c r="DM39" s="148"/>
      <c r="DN39" s="148"/>
      <c r="DO39" s="148"/>
      <c r="DP39" s="148"/>
      <c r="DQ39" s="148"/>
      <c r="DR39" s="148"/>
      <c r="DS39" s="148"/>
      <c r="DT39" s="148"/>
      <c r="DU39" s="148"/>
      <c r="DV39" s="148"/>
      <c r="DW39" s="148"/>
      <c r="DX39" s="148"/>
      <c r="DY39" s="148"/>
      <c r="DZ39" s="148"/>
      <c r="EA39" s="148"/>
      <c r="EB39" s="148"/>
      <c r="EC39" s="148"/>
      <c r="ED39" s="148"/>
      <c r="EE39" s="148"/>
      <c r="EF39" s="148"/>
      <c r="EG39" s="148"/>
      <c r="EH39" s="148"/>
      <c r="EI39" s="148"/>
      <c r="EJ39" s="148"/>
      <c r="EK39" s="148"/>
      <c r="EL39" s="148"/>
      <c r="EM39" s="148"/>
      <c r="EN39" s="148"/>
      <c r="EO39" s="148"/>
      <c r="EP39" s="148"/>
      <c r="EQ39" s="148"/>
      <c r="ER39" s="148"/>
      <c r="ES39" s="148"/>
      <c r="ET39" s="148"/>
      <c r="EU39" s="148"/>
    </row>
    <row r="40" spans="1:151" s="6" customFormat="1">
      <c r="A40" s="14">
        <v>42996</v>
      </c>
      <c r="B40" s="147" t="s">
        <v>128</v>
      </c>
      <c r="C40" s="21">
        <v>120</v>
      </c>
      <c r="D40" s="9"/>
      <c r="E40" s="9">
        <f t="shared" si="0"/>
        <v>1000.4900000000002</v>
      </c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  <c r="DB40" s="148"/>
      <c r="DC40" s="148"/>
      <c r="DD40" s="148"/>
      <c r="DE40" s="148"/>
      <c r="DF40" s="148"/>
      <c r="DG40" s="148"/>
      <c r="DH40" s="148"/>
      <c r="DI40" s="148"/>
      <c r="DJ40" s="148"/>
      <c r="DK40" s="148"/>
      <c r="DL40" s="148"/>
      <c r="DM40" s="148"/>
      <c r="DN40" s="148"/>
      <c r="DO40" s="148"/>
      <c r="DP40" s="148"/>
      <c r="DQ40" s="148"/>
      <c r="DR40" s="148"/>
      <c r="DS40" s="148"/>
      <c r="DT40" s="148"/>
      <c r="DU40" s="148"/>
      <c r="DV40" s="148"/>
      <c r="DW40" s="148"/>
      <c r="DX40" s="148"/>
      <c r="DY40" s="148"/>
      <c r="DZ40" s="148"/>
      <c r="EA40" s="148"/>
      <c r="EB40" s="148"/>
      <c r="EC40" s="148"/>
      <c r="ED40" s="148"/>
      <c r="EE40" s="148"/>
      <c r="EF40" s="148"/>
      <c r="EG40" s="148"/>
      <c r="EH40" s="148"/>
      <c r="EI40" s="148"/>
      <c r="EJ40" s="148"/>
      <c r="EK40" s="148"/>
      <c r="EL40" s="148"/>
      <c r="EM40" s="148"/>
      <c r="EN40" s="148"/>
      <c r="EO40" s="148"/>
      <c r="EP40" s="148"/>
      <c r="EQ40" s="148"/>
      <c r="ER40" s="148"/>
      <c r="ES40" s="148"/>
      <c r="ET40" s="148"/>
      <c r="EU40" s="148"/>
    </row>
    <row r="41" spans="1:151" s="6" customFormat="1">
      <c r="A41" s="14">
        <v>42997</v>
      </c>
      <c r="B41" s="147" t="s">
        <v>106</v>
      </c>
      <c r="C41" s="21"/>
      <c r="D41" s="9">
        <v>108</v>
      </c>
      <c r="E41" s="9">
        <f t="shared" si="0"/>
        <v>1108.4900000000002</v>
      </c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  <c r="DB41" s="148"/>
      <c r="DC41" s="148"/>
      <c r="DD41" s="148"/>
      <c r="DE41" s="148"/>
      <c r="DF41" s="148"/>
      <c r="DG41" s="148"/>
      <c r="DH41" s="148"/>
      <c r="DI41" s="148"/>
      <c r="DJ41" s="148"/>
      <c r="DK41" s="148"/>
      <c r="DL41" s="148"/>
      <c r="DM41" s="148"/>
      <c r="DN41" s="148"/>
      <c r="DO41" s="148"/>
      <c r="DP41" s="148"/>
      <c r="DQ41" s="148"/>
      <c r="DR41" s="148"/>
      <c r="DS41" s="148"/>
      <c r="DT41" s="148"/>
      <c r="DU41" s="148"/>
      <c r="DV41" s="148"/>
      <c r="DW41" s="148"/>
      <c r="DX41" s="148"/>
      <c r="DY41" s="148"/>
      <c r="DZ41" s="148"/>
      <c r="EA41" s="148"/>
      <c r="EB41" s="148"/>
      <c r="EC41" s="148"/>
      <c r="ED41" s="148"/>
      <c r="EE41" s="148"/>
      <c r="EF41" s="148"/>
      <c r="EG41" s="148"/>
      <c r="EH41" s="148"/>
      <c r="EI41" s="148"/>
      <c r="EJ41" s="148"/>
      <c r="EK41" s="148"/>
      <c r="EL41" s="148"/>
      <c r="EM41" s="148"/>
      <c r="EN41" s="148"/>
      <c r="EO41" s="148"/>
      <c r="EP41" s="148"/>
      <c r="EQ41" s="148"/>
      <c r="ER41" s="148"/>
      <c r="ES41" s="148"/>
      <c r="ET41" s="148"/>
      <c r="EU41" s="148"/>
    </row>
    <row r="42" spans="1:151" s="6" customFormat="1">
      <c r="A42" s="14">
        <v>42997</v>
      </c>
      <c r="B42" s="147" t="s">
        <v>132</v>
      </c>
      <c r="C42" s="9"/>
      <c r="D42" s="9">
        <v>48</v>
      </c>
      <c r="E42" s="9">
        <f t="shared" si="0"/>
        <v>1156.4900000000002</v>
      </c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148"/>
      <c r="DM42" s="148"/>
      <c r="DN42" s="148"/>
      <c r="DO42" s="148"/>
      <c r="DP42" s="148"/>
      <c r="DQ42" s="148"/>
      <c r="DR42" s="148"/>
      <c r="DS42" s="148"/>
      <c r="DT42" s="148"/>
      <c r="DU42" s="148"/>
      <c r="DV42" s="148"/>
      <c r="DW42" s="148"/>
      <c r="DX42" s="148"/>
      <c r="DY42" s="148"/>
      <c r="DZ42" s="148"/>
      <c r="EA42" s="148"/>
      <c r="EB42" s="148"/>
      <c r="EC42" s="148"/>
      <c r="ED42" s="148"/>
      <c r="EE42" s="148"/>
      <c r="EF42" s="148"/>
      <c r="EG42" s="148"/>
      <c r="EH42" s="148"/>
      <c r="EI42" s="148"/>
      <c r="EJ42" s="148"/>
      <c r="EK42" s="148"/>
      <c r="EL42" s="148"/>
      <c r="EM42" s="148"/>
      <c r="EN42" s="148"/>
      <c r="EO42" s="148"/>
      <c r="EP42" s="148"/>
      <c r="EQ42" s="148"/>
      <c r="ER42" s="148"/>
      <c r="ES42" s="148"/>
      <c r="ET42" s="148"/>
      <c r="EU42" s="148"/>
    </row>
    <row r="43" spans="1:151" s="6" customFormat="1">
      <c r="A43" s="14">
        <v>42998</v>
      </c>
      <c r="B43" s="147" t="s">
        <v>112</v>
      </c>
      <c r="C43" s="21"/>
      <c r="D43" s="9">
        <v>60</v>
      </c>
      <c r="E43" s="9">
        <f t="shared" si="0"/>
        <v>1216.4900000000002</v>
      </c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  <c r="DC43" s="148"/>
      <c r="DD43" s="148"/>
      <c r="DE43" s="148"/>
      <c r="DF43" s="148"/>
      <c r="DG43" s="148"/>
      <c r="DH43" s="148"/>
      <c r="DI43" s="148"/>
      <c r="DJ43" s="148"/>
      <c r="DK43" s="148"/>
      <c r="DL43" s="148"/>
      <c r="DM43" s="148"/>
      <c r="DN43" s="148"/>
      <c r="DO43" s="148"/>
      <c r="DP43" s="148"/>
      <c r="DQ43" s="148"/>
      <c r="DR43" s="148"/>
      <c r="DS43" s="148"/>
      <c r="DT43" s="148"/>
      <c r="DU43" s="148"/>
      <c r="DV43" s="148"/>
      <c r="DW43" s="148"/>
      <c r="DX43" s="148"/>
      <c r="DY43" s="148"/>
      <c r="DZ43" s="148"/>
      <c r="EA43" s="148"/>
      <c r="EB43" s="148"/>
      <c r="EC43" s="148"/>
      <c r="ED43" s="148"/>
      <c r="EE43" s="148"/>
      <c r="EF43" s="148"/>
      <c r="EG43" s="148"/>
      <c r="EH43" s="148"/>
      <c r="EI43" s="148"/>
      <c r="EJ43" s="148"/>
      <c r="EK43" s="148"/>
      <c r="EL43" s="148"/>
      <c r="EM43" s="148"/>
      <c r="EN43" s="148"/>
      <c r="EO43" s="148"/>
      <c r="EP43" s="148"/>
      <c r="EQ43" s="148"/>
      <c r="ER43" s="148"/>
      <c r="ES43" s="148"/>
      <c r="ET43" s="148"/>
      <c r="EU43" s="148"/>
    </row>
    <row r="44" spans="1:151" s="144" customFormat="1">
      <c r="A44" s="14">
        <v>42999</v>
      </c>
      <c r="B44" s="147" t="s">
        <v>133</v>
      </c>
      <c r="C44" s="9"/>
      <c r="D44" s="9">
        <v>108</v>
      </c>
      <c r="E44" s="9">
        <f t="shared" si="0"/>
        <v>1324.4900000000002</v>
      </c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  <c r="DB44" s="148"/>
      <c r="DC44" s="148"/>
      <c r="DD44" s="148"/>
      <c r="DE44" s="148"/>
      <c r="DF44" s="148"/>
      <c r="DG44" s="148"/>
      <c r="DH44" s="148"/>
      <c r="DI44" s="148"/>
      <c r="DJ44" s="148"/>
      <c r="DK44" s="148"/>
      <c r="DL44" s="148"/>
      <c r="DM44" s="148"/>
      <c r="DN44" s="148"/>
      <c r="DO44" s="148"/>
      <c r="DP44" s="148"/>
      <c r="DQ44" s="148"/>
      <c r="DR44" s="148"/>
      <c r="DS44" s="148"/>
      <c r="DT44" s="148"/>
      <c r="DU44" s="148"/>
      <c r="DV44" s="148"/>
      <c r="DW44" s="148"/>
      <c r="DX44" s="148"/>
      <c r="DY44" s="148"/>
      <c r="DZ44" s="148"/>
      <c r="EA44" s="148"/>
      <c r="EB44" s="148"/>
      <c r="EC44" s="148"/>
      <c r="ED44" s="148"/>
      <c r="EE44" s="148"/>
      <c r="EF44" s="148"/>
      <c r="EG44" s="148"/>
      <c r="EH44" s="148"/>
      <c r="EI44" s="148"/>
      <c r="EJ44" s="148"/>
      <c r="EK44" s="148"/>
      <c r="EL44" s="148"/>
      <c r="EM44" s="148"/>
      <c r="EN44" s="148"/>
      <c r="EO44" s="148"/>
      <c r="EP44" s="148"/>
      <c r="EQ44" s="148"/>
      <c r="ER44" s="148"/>
      <c r="ES44" s="148"/>
      <c r="ET44" s="148"/>
      <c r="EU44" s="148"/>
    </row>
    <row r="45" spans="1:151" s="144" customFormat="1">
      <c r="A45" s="14">
        <v>43006</v>
      </c>
      <c r="B45" s="147" t="s">
        <v>134</v>
      </c>
      <c r="C45" s="9"/>
      <c r="D45" s="9">
        <v>36</v>
      </c>
      <c r="E45" s="9">
        <f t="shared" si="0"/>
        <v>1360.4900000000002</v>
      </c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8"/>
      <c r="CY45" s="148"/>
      <c r="CZ45" s="148"/>
      <c r="DA45" s="148"/>
      <c r="DB45" s="148"/>
      <c r="DC45" s="148"/>
      <c r="DD45" s="148"/>
      <c r="DE45" s="148"/>
      <c r="DF45" s="148"/>
      <c r="DG45" s="148"/>
      <c r="DH45" s="148"/>
      <c r="DI45" s="148"/>
      <c r="DJ45" s="148"/>
      <c r="DK45" s="148"/>
      <c r="DL45" s="148"/>
      <c r="DM45" s="148"/>
      <c r="DN45" s="148"/>
      <c r="DO45" s="148"/>
      <c r="DP45" s="148"/>
      <c r="DQ45" s="148"/>
      <c r="DR45" s="148"/>
      <c r="DS45" s="148"/>
      <c r="DT45" s="148"/>
      <c r="DU45" s="148"/>
      <c r="DV45" s="148"/>
      <c r="DW45" s="148"/>
      <c r="DX45" s="148"/>
      <c r="DY45" s="148"/>
      <c r="DZ45" s="148"/>
      <c r="EA45" s="148"/>
      <c r="EB45" s="148"/>
      <c r="EC45" s="148"/>
      <c r="ED45" s="148"/>
      <c r="EE45" s="148"/>
      <c r="EF45" s="148"/>
      <c r="EG45" s="148"/>
      <c r="EH45" s="148"/>
      <c r="EI45" s="148"/>
      <c r="EJ45" s="148"/>
      <c r="EK45" s="148"/>
      <c r="EL45" s="148"/>
      <c r="EM45" s="148"/>
      <c r="EN45" s="148"/>
      <c r="EO45" s="148"/>
      <c r="EP45" s="148"/>
      <c r="EQ45" s="148"/>
      <c r="ER45" s="148"/>
      <c r="ES45" s="148"/>
      <c r="ET45" s="148"/>
      <c r="EU45" s="148"/>
    </row>
    <row r="46" spans="1:151" s="6" customFormat="1">
      <c r="A46" s="14">
        <v>43010</v>
      </c>
      <c r="B46" s="147" t="s">
        <v>135</v>
      </c>
      <c r="C46" s="21">
        <v>264</v>
      </c>
      <c r="D46" s="9"/>
      <c r="E46" s="9">
        <f t="shared" si="0"/>
        <v>1096.4900000000002</v>
      </c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8"/>
      <c r="DD46" s="148"/>
      <c r="DE46" s="148"/>
      <c r="DF46" s="148"/>
      <c r="DG46" s="148"/>
      <c r="DH46" s="148"/>
      <c r="DI46" s="148"/>
      <c r="DJ46" s="148"/>
      <c r="DK46" s="148"/>
      <c r="DL46" s="148"/>
      <c r="DM46" s="148"/>
      <c r="DN46" s="148"/>
      <c r="DO46" s="148"/>
      <c r="DP46" s="148"/>
      <c r="DQ46" s="148"/>
      <c r="DR46" s="148"/>
      <c r="DS46" s="148"/>
      <c r="DT46" s="148"/>
      <c r="DU46" s="148"/>
      <c r="DV46" s="148"/>
      <c r="DW46" s="148"/>
      <c r="DX46" s="148"/>
      <c r="DY46" s="148"/>
      <c r="DZ46" s="148"/>
      <c r="EA46" s="148"/>
      <c r="EB46" s="148"/>
      <c r="EC46" s="148"/>
      <c r="ED46" s="148"/>
      <c r="EE46" s="148"/>
      <c r="EF46" s="148"/>
      <c r="EG46" s="148"/>
      <c r="EH46" s="148"/>
      <c r="EI46" s="148"/>
      <c r="EJ46" s="148"/>
      <c r="EK46" s="148"/>
      <c r="EL46" s="148"/>
      <c r="EM46" s="148"/>
      <c r="EN46" s="148"/>
      <c r="EO46" s="148"/>
      <c r="EP46" s="148"/>
      <c r="EQ46" s="148"/>
      <c r="ER46" s="148"/>
      <c r="ES46" s="148"/>
      <c r="ET46" s="148"/>
      <c r="EU46" s="148"/>
    </row>
    <row r="47" spans="1:151" s="6" customFormat="1">
      <c r="A47" s="14">
        <v>43010</v>
      </c>
      <c r="B47" s="147" t="s">
        <v>90</v>
      </c>
      <c r="C47" s="21">
        <v>84.4</v>
      </c>
      <c r="D47" s="9"/>
      <c r="E47" s="9">
        <f t="shared" si="0"/>
        <v>1012.0900000000003</v>
      </c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8"/>
      <c r="DE47" s="148"/>
      <c r="DF47" s="148"/>
      <c r="DG47" s="148"/>
      <c r="DH47" s="148"/>
      <c r="DI47" s="148"/>
      <c r="DJ47" s="148"/>
      <c r="DK47" s="148"/>
      <c r="DL47" s="148"/>
      <c r="DM47" s="148"/>
      <c r="DN47" s="148"/>
      <c r="DO47" s="148"/>
      <c r="DP47" s="148"/>
      <c r="DQ47" s="148"/>
      <c r="DR47" s="148"/>
      <c r="DS47" s="148"/>
      <c r="DT47" s="148"/>
      <c r="DU47" s="148"/>
      <c r="DV47" s="148"/>
      <c r="DW47" s="148"/>
      <c r="DX47" s="148"/>
      <c r="DY47" s="148"/>
      <c r="DZ47" s="148"/>
      <c r="EA47" s="148"/>
      <c r="EB47" s="148"/>
      <c r="EC47" s="148"/>
      <c r="ED47" s="148"/>
      <c r="EE47" s="148"/>
      <c r="EF47" s="148"/>
      <c r="EG47" s="148"/>
      <c r="EH47" s="148"/>
      <c r="EI47" s="148"/>
      <c r="EJ47" s="148"/>
      <c r="EK47" s="148"/>
      <c r="EL47" s="148"/>
      <c r="EM47" s="148"/>
      <c r="EN47" s="148"/>
      <c r="EO47" s="148"/>
      <c r="EP47" s="148"/>
      <c r="EQ47" s="148"/>
      <c r="ER47" s="148"/>
      <c r="ES47" s="148"/>
      <c r="ET47" s="148"/>
      <c r="EU47" s="148"/>
    </row>
    <row r="48" spans="1:151" s="6" customFormat="1">
      <c r="A48" s="14">
        <v>43012</v>
      </c>
      <c r="B48" s="5" t="s">
        <v>138</v>
      </c>
      <c r="C48" s="9">
        <v>250.2</v>
      </c>
      <c r="D48" s="9"/>
      <c r="E48" s="9">
        <f t="shared" si="0"/>
        <v>761.89000000000033</v>
      </c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8"/>
      <c r="CN48" s="148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  <c r="DB48" s="148"/>
      <c r="DC48" s="148"/>
      <c r="DD48" s="148"/>
      <c r="DE48" s="148"/>
      <c r="DF48" s="148"/>
      <c r="DG48" s="148"/>
      <c r="DH48" s="148"/>
      <c r="DI48" s="148"/>
      <c r="DJ48" s="148"/>
      <c r="DK48" s="148"/>
      <c r="DL48" s="148"/>
      <c r="DM48" s="148"/>
      <c r="DN48" s="148"/>
      <c r="DO48" s="148"/>
      <c r="DP48" s="148"/>
      <c r="DQ48" s="148"/>
      <c r="DR48" s="148"/>
      <c r="DS48" s="148"/>
      <c r="DT48" s="148"/>
      <c r="DU48" s="148"/>
      <c r="DV48" s="148"/>
      <c r="DW48" s="148"/>
      <c r="DX48" s="148"/>
      <c r="DY48" s="148"/>
      <c r="DZ48" s="148"/>
      <c r="EA48" s="148"/>
      <c r="EB48" s="148"/>
      <c r="EC48" s="148"/>
      <c r="ED48" s="148"/>
      <c r="EE48" s="148"/>
      <c r="EF48" s="148"/>
      <c r="EG48" s="148"/>
      <c r="EH48" s="148"/>
      <c r="EI48" s="148"/>
      <c r="EJ48" s="148"/>
      <c r="EK48" s="148"/>
      <c r="EL48" s="148"/>
      <c r="EM48" s="148"/>
      <c r="EN48" s="148"/>
      <c r="EO48" s="148"/>
      <c r="EP48" s="148"/>
      <c r="EQ48" s="148"/>
      <c r="ER48" s="148"/>
      <c r="ES48" s="148"/>
      <c r="ET48" s="148"/>
      <c r="EU48" s="148"/>
    </row>
    <row r="49" spans="1:151" s="6" customFormat="1">
      <c r="A49" s="14">
        <v>43012</v>
      </c>
      <c r="B49" s="147" t="s">
        <v>139</v>
      </c>
      <c r="C49" s="9"/>
      <c r="D49" s="9">
        <v>12</v>
      </c>
      <c r="E49" s="9">
        <f t="shared" si="0"/>
        <v>773.89000000000033</v>
      </c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8"/>
      <c r="DD49" s="148"/>
      <c r="DE49" s="148"/>
      <c r="DF49" s="148"/>
      <c r="DG49" s="148"/>
      <c r="DH49" s="148"/>
      <c r="DI49" s="148"/>
      <c r="DJ49" s="148"/>
      <c r="DK49" s="148"/>
      <c r="DL49" s="148"/>
      <c r="DM49" s="148"/>
      <c r="DN49" s="148"/>
      <c r="DO49" s="148"/>
      <c r="DP49" s="148"/>
      <c r="DQ49" s="148"/>
      <c r="DR49" s="148"/>
      <c r="DS49" s="148"/>
      <c r="DT49" s="148"/>
      <c r="DU49" s="148"/>
      <c r="DV49" s="148"/>
      <c r="DW49" s="148"/>
      <c r="DX49" s="148"/>
      <c r="DY49" s="148"/>
      <c r="DZ49" s="148"/>
      <c r="EA49" s="148"/>
      <c r="EB49" s="148"/>
      <c r="EC49" s="148"/>
      <c r="ED49" s="148"/>
      <c r="EE49" s="148"/>
      <c r="EF49" s="148"/>
      <c r="EG49" s="148"/>
      <c r="EH49" s="148"/>
      <c r="EI49" s="148"/>
      <c r="EJ49" s="148"/>
      <c r="EK49" s="148"/>
      <c r="EL49" s="148"/>
      <c r="EM49" s="148"/>
      <c r="EN49" s="148"/>
      <c r="EO49" s="148"/>
      <c r="EP49" s="148"/>
      <c r="EQ49" s="148"/>
      <c r="ER49" s="148"/>
      <c r="ES49" s="148"/>
      <c r="ET49" s="148"/>
      <c r="EU49" s="148"/>
    </row>
    <row r="50" spans="1:151" s="6" customFormat="1">
      <c r="A50" s="14">
        <v>43024</v>
      </c>
      <c r="B50" s="147" t="s">
        <v>141</v>
      </c>
      <c r="C50" s="9"/>
      <c r="D50" s="9">
        <v>2000</v>
      </c>
      <c r="E50" s="9">
        <f t="shared" si="0"/>
        <v>2773.8900000000003</v>
      </c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8"/>
      <c r="DE50" s="148"/>
      <c r="DF50" s="148"/>
      <c r="DG50" s="148"/>
      <c r="DH50" s="148"/>
      <c r="DI50" s="148"/>
      <c r="DJ50" s="148"/>
      <c r="DK50" s="148"/>
      <c r="DL50" s="148"/>
      <c r="DM50" s="148"/>
      <c r="DN50" s="148"/>
      <c r="DO50" s="148"/>
      <c r="DP50" s="148"/>
      <c r="DQ50" s="148"/>
      <c r="DR50" s="148"/>
      <c r="DS50" s="148"/>
      <c r="DT50" s="148"/>
      <c r="DU50" s="148"/>
      <c r="DV50" s="148"/>
      <c r="DW50" s="148"/>
      <c r="DX50" s="148"/>
      <c r="DY50" s="148"/>
      <c r="DZ50" s="148"/>
      <c r="EA50" s="148"/>
      <c r="EB50" s="148"/>
      <c r="EC50" s="148"/>
      <c r="ED50" s="148"/>
      <c r="EE50" s="148"/>
      <c r="EF50" s="148"/>
      <c r="EG50" s="148"/>
      <c r="EH50" s="148"/>
      <c r="EI50" s="148"/>
      <c r="EJ50" s="148"/>
      <c r="EK50" s="148"/>
      <c r="EL50" s="148"/>
      <c r="EM50" s="148"/>
      <c r="EN50" s="148"/>
      <c r="EO50" s="148"/>
      <c r="EP50" s="148"/>
      <c r="EQ50" s="148"/>
      <c r="ER50" s="148"/>
      <c r="ES50" s="148"/>
      <c r="ET50" s="148"/>
      <c r="EU50" s="148"/>
    </row>
    <row r="51" spans="1:151" s="6" customFormat="1">
      <c r="A51" s="14">
        <v>43028</v>
      </c>
      <c r="B51" s="147" t="s">
        <v>112</v>
      </c>
      <c r="C51" s="9"/>
      <c r="D51" s="9">
        <v>96</v>
      </c>
      <c r="E51" s="9">
        <f t="shared" si="0"/>
        <v>2869.8900000000003</v>
      </c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  <c r="DB51" s="148"/>
      <c r="DC51" s="148"/>
      <c r="DD51" s="148"/>
      <c r="DE51" s="148"/>
      <c r="DF51" s="148"/>
      <c r="DG51" s="148"/>
      <c r="DH51" s="148"/>
      <c r="DI51" s="148"/>
      <c r="DJ51" s="148"/>
      <c r="DK51" s="148"/>
      <c r="DL51" s="148"/>
      <c r="DM51" s="148"/>
      <c r="DN51" s="148"/>
      <c r="DO51" s="148"/>
      <c r="DP51" s="148"/>
      <c r="DQ51" s="148"/>
      <c r="DR51" s="148"/>
      <c r="DS51" s="148"/>
      <c r="DT51" s="148"/>
      <c r="DU51" s="148"/>
      <c r="DV51" s="148"/>
      <c r="DW51" s="148"/>
      <c r="DX51" s="148"/>
      <c r="DY51" s="148"/>
      <c r="DZ51" s="148"/>
      <c r="EA51" s="148"/>
      <c r="EB51" s="148"/>
      <c r="EC51" s="148"/>
      <c r="ED51" s="148"/>
      <c r="EE51" s="148"/>
      <c r="EF51" s="148"/>
      <c r="EG51" s="148"/>
      <c r="EH51" s="148"/>
      <c r="EI51" s="148"/>
      <c r="EJ51" s="148"/>
      <c r="EK51" s="148"/>
      <c r="EL51" s="148"/>
      <c r="EM51" s="148"/>
      <c r="EN51" s="148"/>
      <c r="EO51" s="148"/>
      <c r="EP51" s="148"/>
      <c r="EQ51" s="148"/>
      <c r="ER51" s="148"/>
      <c r="ES51" s="148"/>
      <c r="ET51" s="148"/>
      <c r="EU51" s="148"/>
    </row>
    <row r="52" spans="1:151" s="6" customFormat="1">
      <c r="A52" s="14">
        <v>43041</v>
      </c>
      <c r="B52" s="147" t="s">
        <v>145</v>
      </c>
      <c r="C52" s="9">
        <v>180</v>
      </c>
      <c r="D52" s="9"/>
      <c r="E52" s="9">
        <f t="shared" si="0"/>
        <v>2689.8900000000003</v>
      </c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  <c r="DB52" s="148"/>
      <c r="DC52" s="148"/>
      <c r="DD52" s="148"/>
      <c r="DE52" s="148"/>
      <c r="DF52" s="148"/>
      <c r="DG52" s="148"/>
      <c r="DH52" s="148"/>
      <c r="DI52" s="148"/>
      <c r="DJ52" s="148"/>
      <c r="DK52" s="148"/>
      <c r="DL52" s="148"/>
      <c r="DM52" s="148"/>
      <c r="DN52" s="148"/>
      <c r="DO52" s="148"/>
      <c r="DP52" s="148"/>
      <c r="DQ52" s="148"/>
      <c r="DR52" s="148"/>
      <c r="DS52" s="148"/>
      <c r="DT52" s="148"/>
      <c r="DU52" s="148"/>
      <c r="DV52" s="148"/>
      <c r="DW52" s="148"/>
      <c r="DX52" s="148"/>
      <c r="DY52" s="148"/>
      <c r="DZ52" s="148"/>
      <c r="EA52" s="148"/>
      <c r="EB52" s="148"/>
      <c r="EC52" s="148"/>
      <c r="ED52" s="148"/>
      <c r="EE52" s="148"/>
      <c r="EF52" s="148"/>
      <c r="EG52" s="148"/>
      <c r="EH52" s="148"/>
      <c r="EI52" s="148"/>
      <c r="EJ52" s="148"/>
      <c r="EK52" s="148"/>
      <c r="EL52" s="148"/>
      <c r="EM52" s="148"/>
      <c r="EN52" s="148"/>
      <c r="EO52" s="148"/>
      <c r="EP52" s="148"/>
      <c r="EQ52" s="148"/>
      <c r="ER52" s="148"/>
      <c r="ES52" s="148"/>
      <c r="ET52" s="148"/>
      <c r="EU52" s="148"/>
    </row>
    <row r="53" spans="1:151" s="6" customFormat="1">
      <c r="A53" s="14">
        <v>43045</v>
      </c>
      <c r="B53" s="5" t="s">
        <v>146</v>
      </c>
      <c r="C53" s="9">
        <v>235.5</v>
      </c>
      <c r="D53" s="9"/>
      <c r="E53" s="9">
        <f t="shared" si="0"/>
        <v>2454.3900000000003</v>
      </c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148"/>
      <c r="CL53" s="148"/>
      <c r="CM53" s="148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8"/>
      <c r="DB53" s="148"/>
      <c r="DC53" s="148"/>
      <c r="DD53" s="148"/>
      <c r="DE53" s="148"/>
      <c r="DF53" s="148"/>
      <c r="DG53" s="148"/>
      <c r="DH53" s="148"/>
      <c r="DI53" s="148"/>
      <c r="DJ53" s="148"/>
      <c r="DK53" s="148"/>
      <c r="DL53" s="148"/>
      <c r="DM53" s="148"/>
      <c r="DN53" s="148"/>
      <c r="DO53" s="148"/>
      <c r="DP53" s="148"/>
      <c r="DQ53" s="148"/>
      <c r="DR53" s="148"/>
      <c r="DS53" s="148"/>
      <c r="DT53" s="148"/>
      <c r="DU53" s="148"/>
      <c r="DV53" s="148"/>
      <c r="DW53" s="148"/>
      <c r="DX53" s="148"/>
      <c r="DY53" s="148"/>
      <c r="DZ53" s="148"/>
      <c r="EA53" s="148"/>
      <c r="EB53" s="148"/>
      <c r="EC53" s="148"/>
      <c r="ED53" s="148"/>
      <c r="EE53" s="148"/>
      <c r="EF53" s="148"/>
      <c r="EG53" s="148"/>
      <c r="EH53" s="148"/>
      <c r="EI53" s="148"/>
      <c r="EJ53" s="148"/>
      <c r="EK53" s="148"/>
      <c r="EL53" s="148"/>
      <c r="EM53" s="148"/>
      <c r="EN53" s="148"/>
      <c r="EO53" s="148"/>
      <c r="EP53" s="148"/>
      <c r="EQ53" s="148"/>
      <c r="ER53" s="148"/>
      <c r="ES53" s="148"/>
      <c r="ET53" s="148"/>
      <c r="EU53" s="148"/>
    </row>
    <row r="54" spans="1:151" s="6" customFormat="1">
      <c r="A54" s="14">
        <v>43074</v>
      </c>
      <c r="B54" s="147" t="s">
        <v>150</v>
      </c>
      <c r="C54" s="9"/>
      <c r="D54" s="9">
        <v>12</v>
      </c>
      <c r="E54" s="9">
        <f t="shared" si="0"/>
        <v>2466.3900000000003</v>
      </c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48"/>
      <c r="CL54" s="148"/>
      <c r="CM54" s="148"/>
      <c r="CN54" s="148"/>
      <c r="CO54" s="148"/>
      <c r="CP54" s="148"/>
      <c r="CQ54" s="148"/>
      <c r="CR54" s="148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8"/>
      <c r="DD54" s="148"/>
      <c r="DE54" s="148"/>
      <c r="DF54" s="148"/>
      <c r="DG54" s="148"/>
      <c r="DH54" s="148"/>
      <c r="DI54" s="148"/>
      <c r="DJ54" s="148"/>
      <c r="DK54" s="148"/>
      <c r="DL54" s="148"/>
      <c r="DM54" s="148"/>
      <c r="DN54" s="148"/>
      <c r="DO54" s="148"/>
      <c r="DP54" s="148"/>
      <c r="DQ54" s="148"/>
      <c r="DR54" s="148"/>
      <c r="DS54" s="148"/>
      <c r="DT54" s="148"/>
      <c r="DU54" s="148"/>
      <c r="DV54" s="148"/>
      <c r="DW54" s="148"/>
      <c r="DX54" s="148"/>
      <c r="DY54" s="148"/>
      <c r="DZ54" s="148"/>
      <c r="EA54" s="148"/>
      <c r="EB54" s="148"/>
      <c r="EC54" s="148"/>
      <c r="ED54" s="148"/>
      <c r="EE54" s="148"/>
      <c r="EF54" s="148"/>
      <c r="EG54" s="148"/>
      <c r="EH54" s="148"/>
      <c r="EI54" s="148"/>
      <c r="EJ54" s="148"/>
      <c r="EK54" s="148"/>
      <c r="EL54" s="148"/>
      <c r="EM54" s="148"/>
      <c r="EN54" s="148"/>
      <c r="EO54" s="148"/>
      <c r="EP54" s="148"/>
      <c r="EQ54" s="148"/>
      <c r="ER54" s="148"/>
      <c r="ES54" s="148"/>
      <c r="ET54" s="148"/>
      <c r="EU54" s="148"/>
    </row>
    <row r="55" spans="1:151" s="6" customFormat="1">
      <c r="A55" s="14">
        <v>43076</v>
      </c>
      <c r="B55" s="147" t="s">
        <v>151</v>
      </c>
      <c r="C55" s="21">
        <v>1047.48</v>
      </c>
      <c r="D55" s="9"/>
      <c r="E55" s="9">
        <f t="shared" si="0"/>
        <v>1418.9100000000003</v>
      </c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8"/>
      <c r="CL55" s="148"/>
      <c r="CM55" s="148"/>
      <c r="CN55" s="148"/>
      <c r="CO55" s="148"/>
      <c r="CP55" s="148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8"/>
      <c r="DE55" s="148"/>
      <c r="DF55" s="148"/>
      <c r="DG55" s="148"/>
      <c r="DH55" s="148"/>
      <c r="DI55" s="148"/>
      <c r="DJ55" s="148"/>
      <c r="DK55" s="148"/>
      <c r="DL55" s="148"/>
      <c r="DM55" s="148"/>
      <c r="DN55" s="148"/>
      <c r="DO55" s="148"/>
      <c r="DP55" s="148"/>
      <c r="DQ55" s="148"/>
      <c r="DR55" s="148"/>
      <c r="DS55" s="148"/>
      <c r="DT55" s="148"/>
      <c r="DU55" s="148"/>
      <c r="DV55" s="148"/>
      <c r="DW55" s="148"/>
      <c r="DX55" s="148"/>
      <c r="DY55" s="148"/>
      <c r="DZ55" s="148"/>
      <c r="EA55" s="148"/>
      <c r="EB55" s="148"/>
      <c r="EC55" s="148"/>
      <c r="ED55" s="148"/>
      <c r="EE55" s="148"/>
      <c r="EF55" s="148"/>
      <c r="EG55" s="148"/>
      <c r="EH55" s="148"/>
      <c r="EI55" s="148"/>
      <c r="EJ55" s="148"/>
      <c r="EK55" s="148"/>
      <c r="EL55" s="148"/>
      <c r="EM55" s="148"/>
      <c r="EN55" s="148"/>
      <c r="EO55" s="148"/>
      <c r="EP55" s="148"/>
      <c r="EQ55" s="148"/>
      <c r="ER55" s="148"/>
      <c r="ES55" s="148"/>
      <c r="ET55" s="148"/>
      <c r="EU55" s="148"/>
    </row>
    <row r="56" spans="1:151" s="6" customFormat="1">
      <c r="A56" s="14">
        <v>43080</v>
      </c>
      <c r="B56" s="147" t="s">
        <v>152</v>
      </c>
      <c r="C56" s="21">
        <v>36</v>
      </c>
      <c r="D56" s="9"/>
      <c r="E56" s="9">
        <f t="shared" si="0"/>
        <v>1382.9100000000003</v>
      </c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8"/>
      <c r="CI56" s="148"/>
      <c r="CJ56" s="148"/>
      <c r="CK56" s="148"/>
      <c r="CL56" s="148"/>
      <c r="CM56" s="148"/>
      <c r="CN56" s="148"/>
      <c r="CO56" s="148"/>
      <c r="CP56" s="148"/>
      <c r="CQ56" s="148"/>
      <c r="CR56" s="148"/>
      <c r="CS56" s="148"/>
      <c r="CT56" s="148"/>
      <c r="CU56" s="148"/>
      <c r="CV56" s="148"/>
      <c r="CW56" s="148"/>
      <c r="CX56" s="148"/>
      <c r="CY56" s="148"/>
      <c r="CZ56" s="148"/>
      <c r="DA56" s="148"/>
      <c r="DB56" s="148"/>
      <c r="DC56" s="148"/>
      <c r="DD56" s="148"/>
      <c r="DE56" s="148"/>
      <c r="DF56" s="148"/>
      <c r="DG56" s="148"/>
      <c r="DH56" s="148"/>
      <c r="DI56" s="148"/>
      <c r="DJ56" s="148"/>
      <c r="DK56" s="148"/>
      <c r="DL56" s="148"/>
      <c r="DM56" s="148"/>
      <c r="DN56" s="148"/>
      <c r="DO56" s="148"/>
      <c r="DP56" s="148"/>
      <c r="DQ56" s="148"/>
      <c r="DR56" s="148"/>
      <c r="DS56" s="148"/>
      <c r="DT56" s="148"/>
      <c r="DU56" s="148"/>
      <c r="DV56" s="148"/>
      <c r="DW56" s="148"/>
      <c r="DX56" s="148"/>
      <c r="DY56" s="148"/>
      <c r="DZ56" s="148"/>
      <c r="EA56" s="148"/>
      <c r="EB56" s="148"/>
      <c r="EC56" s="148"/>
      <c r="ED56" s="148"/>
      <c r="EE56" s="148"/>
      <c r="EF56" s="148"/>
      <c r="EG56" s="148"/>
      <c r="EH56" s="148"/>
      <c r="EI56" s="148"/>
      <c r="EJ56" s="148"/>
      <c r="EK56" s="148"/>
      <c r="EL56" s="148"/>
      <c r="EM56" s="148"/>
      <c r="EN56" s="148"/>
      <c r="EO56" s="148"/>
      <c r="EP56" s="148"/>
      <c r="EQ56" s="148"/>
      <c r="ER56" s="148"/>
      <c r="ES56" s="148"/>
      <c r="ET56" s="148"/>
      <c r="EU56" s="148"/>
    </row>
    <row r="57" spans="1:151" s="6" customFormat="1">
      <c r="A57" s="14">
        <v>43083</v>
      </c>
      <c r="B57" s="160" t="s">
        <v>147</v>
      </c>
      <c r="C57" s="9">
        <v>214.08</v>
      </c>
      <c r="D57" s="9"/>
      <c r="E57" s="9">
        <f t="shared" si="0"/>
        <v>1168.8300000000004</v>
      </c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  <c r="CM57" s="148"/>
      <c r="CN57" s="148"/>
      <c r="CO57" s="148"/>
      <c r="CP57" s="148"/>
      <c r="CQ57" s="148"/>
      <c r="CR57" s="148"/>
      <c r="CS57" s="148"/>
      <c r="CT57" s="148"/>
      <c r="CU57" s="148"/>
      <c r="CV57" s="148"/>
      <c r="CW57" s="148"/>
      <c r="CX57" s="148"/>
      <c r="CY57" s="148"/>
      <c r="CZ57" s="148"/>
      <c r="DA57" s="148"/>
      <c r="DB57" s="148"/>
      <c r="DC57" s="148"/>
      <c r="DD57" s="148"/>
      <c r="DE57" s="148"/>
      <c r="DF57" s="148"/>
      <c r="DG57" s="148"/>
      <c r="DH57" s="148"/>
      <c r="DI57" s="148"/>
      <c r="DJ57" s="148"/>
      <c r="DK57" s="148"/>
      <c r="DL57" s="148"/>
      <c r="DM57" s="148"/>
      <c r="DN57" s="148"/>
      <c r="DO57" s="148"/>
      <c r="DP57" s="148"/>
      <c r="DQ57" s="148"/>
      <c r="DR57" s="148"/>
      <c r="DS57" s="148"/>
      <c r="DT57" s="148"/>
      <c r="DU57" s="148"/>
      <c r="DV57" s="148"/>
      <c r="DW57" s="148"/>
      <c r="DX57" s="148"/>
      <c r="DY57" s="148"/>
      <c r="DZ57" s="148"/>
      <c r="EA57" s="148"/>
      <c r="EB57" s="148"/>
      <c r="EC57" s="148"/>
      <c r="ED57" s="148"/>
      <c r="EE57" s="148"/>
      <c r="EF57" s="148"/>
      <c r="EG57" s="148"/>
      <c r="EH57" s="148"/>
      <c r="EI57" s="148"/>
      <c r="EJ57" s="148"/>
      <c r="EK57" s="148"/>
      <c r="EL57" s="148"/>
      <c r="EM57" s="148"/>
      <c r="EN57" s="148"/>
      <c r="EO57" s="148"/>
      <c r="EP57" s="148"/>
      <c r="EQ57" s="148"/>
      <c r="ER57" s="148"/>
      <c r="ES57" s="148"/>
      <c r="ET57" s="148"/>
      <c r="EU57" s="148"/>
    </row>
    <row r="58" spans="1:151" s="6" customFormat="1">
      <c r="A58" s="14">
        <v>43083</v>
      </c>
      <c r="B58" s="147" t="s">
        <v>155</v>
      </c>
      <c r="C58" s="21"/>
      <c r="D58" s="9">
        <v>1200</v>
      </c>
      <c r="E58" s="9">
        <f t="shared" si="0"/>
        <v>2368.8300000000004</v>
      </c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8"/>
      <c r="CL58" s="148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8"/>
      <c r="DE58" s="148"/>
      <c r="DF58" s="148"/>
      <c r="DG58" s="148"/>
      <c r="DH58" s="148"/>
      <c r="DI58" s="148"/>
      <c r="DJ58" s="148"/>
      <c r="DK58" s="148"/>
      <c r="DL58" s="148"/>
      <c r="DM58" s="148"/>
      <c r="DN58" s="148"/>
      <c r="DO58" s="148"/>
      <c r="DP58" s="148"/>
      <c r="DQ58" s="148"/>
      <c r="DR58" s="148"/>
      <c r="DS58" s="148"/>
      <c r="DT58" s="148"/>
      <c r="DU58" s="148"/>
      <c r="DV58" s="148"/>
      <c r="DW58" s="148"/>
      <c r="DX58" s="148"/>
      <c r="DY58" s="148"/>
      <c r="DZ58" s="148"/>
      <c r="EA58" s="148"/>
      <c r="EB58" s="148"/>
      <c r="EC58" s="148"/>
      <c r="ED58" s="148"/>
      <c r="EE58" s="148"/>
      <c r="EF58" s="148"/>
      <c r="EG58" s="148"/>
      <c r="EH58" s="148"/>
      <c r="EI58" s="148"/>
      <c r="EJ58" s="148"/>
      <c r="EK58" s="148"/>
      <c r="EL58" s="148"/>
      <c r="EM58" s="148"/>
      <c r="EN58" s="148"/>
      <c r="EO58" s="148"/>
      <c r="EP58" s="148"/>
      <c r="EQ58" s="148"/>
      <c r="ER58" s="148"/>
      <c r="ES58" s="148"/>
      <c r="ET58" s="148"/>
      <c r="EU58" s="148"/>
    </row>
    <row r="59" spans="1:151">
      <c r="A59" s="14">
        <v>43083</v>
      </c>
      <c r="B59" s="160" t="s">
        <v>153</v>
      </c>
      <c r="C59" s="9"/>
      <c r="D59" s="9">
        <v>36</v>
      </c>
      <c r="E59" s="9">
        <f t="shared" si="0"/>
        <v>2404.8300000000004</v>
      </c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8"/>
      <c r="CL59" s="148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8"/>
      <c r="DE59" s="148"/>
      <c r="DF59" s="148"/>
      <c r="DG59" s="148"/>
      <c r="DH59" s="148"/>
      <c r="DI59" s="148"/>
      <c r="DJ59" s="148"/>
      <c r="DK59" s="148"/>
      <c r="DL59" s="148"/>
      <c r="DM59" s="148"/>
      <c r="DN59" s="148"/>
      <c r="DO59" s="148"/>
      <c r="DP59" s="148"/>
      <c r="DQ59" s="148"/>
      <c r="DR59" s="148"/>
      <c r="DS59" s="148"/>
      <c r="DT59" s="148"/>
      <c r="DU59" s="148"/>
      <c r="DV59" s="148"/>
      <c r="DW59" s="148"/>
      <c r="DX59" s="148"/>
      <c r="DY59" s="148"/>
      <c r="DZ59" s="148"/>
      <c r="EA59" s="148"/>
      <c r="EB59" s="148"/>
      <c r="EC59" s="148"/>
      <c r="ED59" s="148"/>
      <c r="EE59" s="148"/>
      <c r="EF59" s="148"/>
      <c r="EG59" s="148"/>
      <c r="EH59" s="148"/>
      <c r="EI59" s="148"/>
      <c r="EJ59" s="148"/>
      <c r="EK59" s="148"/>
      <c r="EL59" s="148"/>
      <c r="EM59" s="148"/>
      <c r="EN59" s="148"/>
      <c r="EO59" s="148"/>
      <c r="EP59" s="148"/>
      <c r="EQ59" s="148"/>
      <c r="ER59" s="148"/>
      <c r="ES59" s="148"/>
      <c r="ET59" s="148"/>
      <c r="EU59" s="148"/>
    </row>
    <row r="60" spans="1:151">
      <c r="A60" s="14">
        <v>43087</v>
      </c>
      <c r="B60" s="147" t="s">
        <v>157</v>
      </c>
      <c r="C60" s="9">
        <v>362</v>
      </c>
      <c r="D60" s="9"/>
      <c r="E60" s="9">
        <f t="shared" si="0"/>
        <v>2042.8300000000004</v>
      </c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8"/>
      <c r="DE60" s="148"/>
      <c r="DF60" s="148"/>
      <c r="DG60" s="148"/>
      <c r="DH60" s="148"/>
      <c r="DI60" s="148"/>
      <c r="DJ60" s="148"/>
      <c r="DK60" s="148"/>
      <c r="DL60" s="148"/>
      <c r="DM60" s="148"/>
      <c r="DN60" s="148"/>
      <c r="DO60" s="148"/>
      <c r="DP60" s="148"/>
      <c r="DQ60" s="148"/>
      <c r="DR60" s="148"/>
      <c r="DS60" s="148"/>
      <c r="DT60" s="148"/>
      <c r="DU60" s="148"/>
      <c r="DV60" s="148"/>
      <c r="DW60" s="148"/>
      <c r="DX60" s="148"/>
      <c r="DY60" s="148"/>
      <c r="DZ60" s="148"/>
      <c r="EA60" s="148"/>
      <c r="EB60" s="148"/>
      <c r="EC60" s="148"/>
      <c r="ED60" s="148"/>
      <c r="EE60" s="148"/>
      <c r="EF60" s="148"/>
      <c r="EG60" s="148"/>
      <c r="EH60" s="148"/>
      <c r="EI60" s="148"/>
      <c r="EJ60" s="148"/>
      <c r="EK60" s="148"/>
      <c r="EL60" s="148"/>
      <c r="EM60" s="148"/>
      <c r="EN60" s="148"/>
      <c r="EO60" s="148"/>
      <c r="EP60" s="148"/>
      <c r="EQ60" s="148"/>
      <c r="ER60" s="148"/>
      <c r="ES60" s="148"/>
      <c r="ET60" s="148"/>
      <c r="EU60" s="148"/>
    </row>
    <row r="61" spans="1:151">
      <c r="A61" s="14">
        <v>43087</v>
      </c>
      <c r="B61" s="5" t="s">
        <v>159</v>
      </c>
      <c r="C61" s="9">
        <v>247.38</v>
      </c>
      <c r="D61" s="9"/>
      <c r="E61" s="9">
        <f t="shared" si="0"/>
        <v>1795.4500000000003</v>
      </c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8"/>
      <c r="CL61" s="148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8"/>
      <c r="DE61" s="148"/>
      <c r="DF61" s="148"/>
      <c r="DG61" s="148"/>
      <c r="DH61" s="148"/>
      <c r="DI61" s="148"/>
      <c r="DJ61" s="148"/>
      <c r="DK61" s="148"/>
      <c r="DL61" s="148"/>
      <c r="DM61" s="148"/>
      <c r="DN61" s="148"/>
      <c r="DO61" s="148"/>
      <c r="DP61" s="148"/>
      <c r="DQ61" s="148"/>
      <c r="DR61" s="148"/>
      <c r="DS61" s="148"/>
      <c r="DT61" s="148"/>
      <c r="DU61" s="148"/>
      <c r="DV61" s="148"/>
      <c r="DW61" s="148"/>
      <c r="DX61" s="148"/>
      <c r="DY61" s="148"/>
      <c r="DZ61" s="148"/>
      <c r="EA61" s="148"/>
      <c r="EB61" s="148"/>
      <c r="EC61" s="148"/>
      <c r="ED61" s="148"/>
      <c r="EE61" s="148"/>
      <c r="EF61" s="148"/>
      <c r="EG61" s="148"/>
      <c r="EH61" s="148"/>
      <c r="EI61" s="148"/>
      <c r="EJ61" s="148"/>
      <c r="EK61" s="148"/>
      <c r="EL61" s="148"/>
      <c r="EM61" s="148"/>
      <c r="EN61" s="148"/>
      <c r="EO61" s="148"/>
      <c r="EP61" s="148"/>
      <c r="EQ61" s="148"/>
      <c r="ER61" s="148"/>
      <c r="ES61" s="148"/>
      <c r="ET61" s="148"/>
      <c r="EU61" s="148"/>
    </row>
    <row r="62" spans="1:151">
      <c r="A62" s="180">
        <v>43087</v>
      </c>
      <c r="B62" s="181" t="s">
        <v>190</v>
      </c>
      <c r="C62" s="159">
        <v>964.5</v>
      </c>
      <c r="D62" s="9"/>
      <c r="E62" s="9">
        <f t="shared" si="0"/>
        <v>830.95000000000027</v>
      </c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8"/>
      <c r="CL62" s="148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8"/>
      <c r="DE62" s="148"/>
      <c r="DF62" s="148"/>
      <c r="DG62" s="148"/>
      <c r="DH62" s="148"/>
      <c r="DI62" s="148"/>
      <c r="DJ62" s="148"/>
      <c r="DK62" s="148"/>
      <c r="DL62" s="148"/>
      <c r="DM62" s="148"/>
      <c r="DN62" s="148"/>
      <c r="DO62" s="148"/>
      <c r="DP62" s="148"/>
      <c r="DQ62" s="148"/>
      <c r="DR62" s="148"/>
      <c r="DS62" s="148"/>
      <c r="DT62" s="148"/>
      <c r="DU62" s="148"/>
      <c r="DV62" s="148"/>
      <c r="DW62" s="148"/>
      <c r="DX62" s="148"/>
      <c r="DY62" s="148"/>
      <c r="DZ62" s="148"/>
      <c r="EA62" s="148"/>
      <c r="EB62" s="148"/>
      <c r="EC62" s="148"/>
      <c r="ED62" s="148"/>
      <c r="EE62" s="148"/>
      <c r="EF62" s="148"/>
      <c r="EG62" s="148"/>
      <c r="EH62" s="148"/>
      <c r="EI62" s="148"/>
      <c r="EJ62" s="148"/>
      <c r="EK62" s="148"/>
      <c r="EL62" s="148"/>
      <c r="EM62" s="148"/>
      <c r="EN62" s="148"/>
      <c r="EO62" s="148"/>
      <c r="EP62" s="148"/>
      <c r="EQ62" s="148"/>
      <c r="ER62" s="148"/>
      <c r="ES62" s="148"/>
      <c r="ET62" s="148"/>
      <c r="EU62" s="148"/>
    </row>
    <row r="63" spans="1:151">
      <c r="A63" s="14">
        <v>43087</v>
      </c>
      <c r="B63" s="160" t="s">
        <v>172</v>
      </c>
      <c r="C63" s="9"/>
      <c r="D63" s="9">
        <v>964.5</v>
      </c>
      <c r="E63" s="9">
        <f t="shared" si="0"/>
        <v>1795.4500000000003</v>
      </c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  <c r="CJ63" s="148"/>
      <c r="CK63" s="148"/>
      <c r="CL63" s="148"/>
      <c r="CM63" s="148"/>
      <c r="CN63" s="148"/>
      <c r="CO63" s="148"/>
      <c r="CP63" s="148"/>
      <c r="CQ63" s="148"/>
      <c r="CR63" s="148"/>
      <c r="CS63" s="148"/>
      <c r="CT63" s="148"/>
      <c r="CU63" s="148"/>
      <c r="CV63" s="148"/>
      <c r="CW63" s="148"/>
      <c r="CX63" s="148"/>
      <c r="CY63" s="148"/>
      <c r="CZ63" s="148"/>
      <c r="DA63" s="148"/>
      <c r="DB63" s="148"/>
      <c r="DC63" s="148"/>
      <c r="DD63" s="148"/>
      <c r="DE63" s="148"/>
      <c r="DF63" s="148"/>
      <c r="DG63" s="148"/>
      <c r="DH63" s="148"/>
      <c r="DI63" s="148"/>
      <c r="DJ63" s="148"/>
      <c r="DK63" s="148"/>
      <c r="DL63" s="148"/>
      <c r="DM63" s="148"/>
      <c r="DN63" s="148"/>
      <c r="DO63" s="148"/>
      <c r="DP63" s="148"/>
      <c r="DQ63" s="148"/>
      <c r="DR63" s="148"/>
      <c r="DS63" s="148"/>
      <c r="DT63" s="148"/>
      <c r="DU63" s="148"/>
      <c r="DV63" s="148"/>
      <c r="DW63" s="148"/>
      <c r="DX63" s="148"/>
      <c r="DY63" s="148"/>
      <c r="DZ63" s="148"/>
      <c r="EA63" s="148"/>
      <c r="EB63" s="148"/>
      <c r="EC63" s="148"/>
      <c r="ED63" s="148"/>
      <c r="EE63" s="148"/>
      <c r="EF63" s="148"/>
      <c r="EG63" s="148"/>
      <c r="EH63" s="148"/>
      <c r="EI63" s="148"/>
      <c r="EJ63" s="148"/>
      <c r="EK63" s="148"/>
      <c r="EL63" s="148"/>
      <c r="EM63" s="148"/>
      <c r="EN63" s="148"/>
      <c r="EO63" s="148"/>
      <c r="EP63" s="148"/>
      <c r="EQ63" s="148"/>
      <c r="ER63" s="148"/>
      <c r="ES63" s="148"/>
      <c r="ET63" s="148"/>
      <c r="EU63" s="148"/>
    </row>
    <row r="64" spans="1:151">
      <c r="A64" s="14">
        <v>43087</v>
      </c>
      <c r="B64" s="160" t="s">
        <v>160</v>
      </c>
      <c r="C64" s="9"/>
      <c r="D64" s="9">
        <v>84</v>
      </c>
      <c r="E64" s="9">
        <f t="shared" si="0"/>
        <v>1879.4500000000003</v>
      </c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8"/>
      <c r="CK64" s="148"/>
      <c r="CL64" s="148"/>
      <c r="CM64" s="148"/>
      <c r="CN64" s="148"/>
      <c r="CO64" s="148"/>
      <c r="CP64" s="148"/>
      <c r="CQ64" s="148"/>
      <c r="CR64" s="148"/>
      <c r="CS64" s="148"/>
      <c r="CT64" s="148"/>
      <c r="CU64" s="148"/>
      <c r="CV64" s="148"/>
      <c r="CW64" s="148"/>
      <c r="CX64" s="148"/>
      <c r="CY64" s="148"/>
      <c r="CZ64" s="148"/>
      <c r="DA64" s="148"/>
      <c r="DB64" s="148"/>
      <c r="DC64" s="148"/>
      <c r="DD64" s="148"/>
      <c r="DE64" s="148"/>
      <c r="DF64" s="148"/>
      <c r="DG64" s="148"/>
      <c r="DH64" s="148"/>
      <c r="DI64" s="148"/>
      <c r="DJ64" s="148"/>
      <c r="DK64" s="148"/>
      <c r="DL64" s="148"/>
      <c r="DM64" s="148"/>
      <c r="DN64" s="148"/>
      <c r="DO64" s="148"/>
      <c r="DP64" s="148"/>
      <c r="DQ64" s="148"/>
      <c r="DR64" s="148"/>
      <c r="DS64" s="148"/>
      <c r="DT64" s="148"/>
      <c r="DU64" s="148"/>
      <c r="DV64" s="148"/>
      <c r="DW64" s="148"/>
      <c r="DX64" s="148"/>
      <c r="DY64" s="148"/>
      <c r="DZ64" s="148"/>
      <c r="EA64" s="148"/>
      <c r="EB64" s="148"/>
      <c r="EC64" s="148"/>
      <c r="ED64" s="148"/>
      <c r="EE64" s="148"/>
      <c r="EF64" s="148"/>
      <c r="EG64" s="148"/>
      <c r="EH64" s="148"/>
      <c r="EI64" s="148"/>
      <c r="EJ64" s="148"/>
      <c r="EK64" s="148"/>
      <c r="EL64" s="148"/>
      <c r="EM64" s="148"/>
      <c r="EN64" s="148"/>
      <c r="EO64" s="148"/>
      <c r="EP64" s="148"/>
      <c r="EQ64" s="148"/>
      <c r="ER64" s="148"/>
      <c r="ES64" s="148"/>
      <c r="ET64" s="148"/>
      <c r="EU64" s="148"/>
    </row>
    <row r="65" spans="1:151">
      <c r="A65" s="145">
        <v>43088</v>
      </c>
      <c r="B65" s="5" t="s">
        <v>154</v>
      </c>
      <c r="C65" s="9">
        <v>93</v>
      </c>
      <c r="D65" s="9"/>
      <c r="E65" s="9">
        <f t="shared" si="0"/>
        <v>1786.4500000000003</v>
      </c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  <c r="BZ65" s="148"/>
      <c r="CA65" s="148"/>
      <c r="CB65" s="148"/>
      <c r="CC65" s="148"/>
      <c r="CD65" s="148"/>
      <c r="CE65" s="148"/>
      <c r="CF65" s="148"/>
      <c r="CG65" s="148"/>
      <c r="CH65" s="148"/>
      <c r="CI65" s="148"/>
      <c r="CJ65" s="148"/>
      <c r="CK65" s="148"/>
      <c r="CL65" s="148"/>
      <c r="CM65" s="148"/>
      <c r="CN65" s="148"/>
      <c r="CO65" s="148"/>
      <c r="CP65" s="148"/>
      <c r="CQ65" s="148"/>
      <c r="CR65" s="148"/>
      <c r="CS65" s="148"/>
      <c r="CT65" s="148"/>
      <c r="CU65" s="148"/>
      <c r="CV65" s="148"/>
      <c r="CW65" s="148"/>
      <c r="CX65" s="148"/>
      <c r="CY65" s="148"/>
      <c r="CZ65" s="148"/>
      <c r="DA65" s="148"/>
      <c r="DB65" s="148"/>
      <c r="DC65" s="148"/>
      <c r="DD65" s="148"/>
      <c r="DE65" s="148"/>
      <c r="DF65" s="148"/>
      <c r="DG65" s="148"/>
      <c r="DH65" s="148"/>
      <c r="DI65" s="148"/>
      <c r="DJ65" s="148"/>
      <c r="DK65" s="148"/>
      <c r="DL65" s="148"/>
      <c r="DM65" s="148"/>
      <c r="DN65" s="148"/>
      <c r="DO65" s="148"/>
      <c r="DP65" s="148"/>
      <c r="DQ65" s="148"/>
      <c r="DR65" s="148"/>
      <c r="DS65" s="148"/>
      <c r="DT65" s="148"/>
      <c r="DU65" s="148"/>
      <c r="DV65" s="148"/>
      <c r="DW65" s="148"/>
      <c r="DX65" s="148"/>
      <c r="DY65" s="148"/>
      <c r="DZ65" s="148"/>
      <c r="EA65" s="148"/>
      <c r="EB65" s="148"/>
      <c r="EC65" s="148"/>
      <c r="ED65" s="148"/>
      <c r="EE65" s="148"/>
      <c r="EF65" s="148"/>
      <c r="EG65" s="148"/>
      <c r="EH65" s="148"/>
      <c r="EI65" s="148"/>
      <c r="EJ65" s="148"/>
      <c r="EK65" s="148"/>
      <c r="EL65" s="148"/>
      <c r="EM65" s="148"/>
      <c r="EN65" s="148"/>
      <c r="EO65" s="148"/>
      <c r="EP65" s="148"/>
      <c r="EQ65" s="148"/>
      <c r="ER65" s="148"/>
      <c r="ES65" s="148"/>
      <c r="ET65" s="148"/>
      <c r="EU65" s="148"/>
    </row>
    <row r="66" spans="1:151">
      <c r="A66" s="14">
        <v>43091</v>
      </c>
      <c r="B66" s="5" t="s">
        <v>158</v>
      </c>
      <c r="C66" s="9">
        <v>280</v>
      </c>
      <c r="D66" s="9"/>
      <c r="E66" s="9">
        <f t="shared" si="0"/>
        <v>1506.4500000000003</v>
      </c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  <c r="BZ66" s="148"/>
      <c r="CA66" s="148"/>
      <c r="CB66" s="148"/>
      <c r="CC66" s="148"/>
      <c r="CD66" s="148"/>
      <c r="CE66" s="148"/>
      <c r="CF66" s="148"/>
      <c r="CG66" s="148"/>
      <c r="CH66" s="148"/>
      <c r="CI66" s="148"/>
      <c r="CJ66" s="148"/>
      <c r="CK66" s="148"/>
      <c r="CL66" s="148"/>
      <c r="CM66" s="148"/>
      <c r="CN66" s="148"/>
      <c r="CO66" s="148"/>
      <c r="CP66" s="148"/>
      <c r="CQ66" s="148"/>
      <c r="CR66" s="148"/>
      <c r="CS66" s="148"/>
      <c r="CT66" s="148"/>
      <c r="CU66" s="148"/>
      <c r="CV66" s="148"/>
      <c r="CW66" s="148"/>
      <c r="CX66" s="148"/>
      <c r="CY66" s="148"/>
      <c r="CZ66" s="148"/>
      <c r="DA66" s="148"/>
      <c r="DB66" s="148"/>
      <c r="DC66" s="148"/>
      <c r="DD66" s="148"/>
      <c r="DE66" s="148"/>
      <c r="DF66" s="148"/>
      <c r="DG66" s="148"/>
      <c r="DH66" s="148"/>
      <c r="DI66" s="148"/>
      <c r="DJ66" s="148"/>
      <c r="DK66" s="148"/>
      <c r="DL66" s="148"/>
      <c r="DM66" s="148"/>
      <c r="DN66" s="148"/>
      <c r="DO66" s="148"/>
      <c r="DP66" s="148"/>
      <c r="DQ66" s="148"/>
      <c r="DR66" s="148"/>
      <c r="DS66" s="148"/>
      <c r="DT66" s="148"/>
      <c r="DU66" s="148"/>
      <c r="DV66" s="148"/>
      <c r="DW66" s="148"/>
      <c r="DX66" s="148"/>
      <c r="DY66" s="148"/>
      <c r="DZ66" s="148"/>
      <c r="EA66" s="148"/>
      <c r="EB66" s="148"/>
      <c r="EC66" s="148"/>
      <c r="ED66" s="148"/>
      <c r="EE66" s="148"/>
      <c r="EF66" s="148"/>
      <c r="EG66" s="148"/>
      <c r="EH66" s="148"/>
      <c r="EI66" s="148"/>
      <c r="EJ66" s="148"/>
      <c r="EK66" s="148"/>
      <c r="EL66" s="148"/>
      <c r="EM66" s="148"/>
      <c r="EN66" s="148"/>
      <c r="EO66" s="148"/>
      <c r="EP66" s="148"/>
      <c r="EQ66" s="148"/>
      <c r="ER66" s="148"/>
      <c r="ES66" s="148"/>
      <c r="ET66" s="148"/>
      <c r="EU66" s="148"/>
    </row>
    <row r="67" spans="1:151">
      <c r="A67" s="14">
        <v>43098</v>
      </c>
      <c r="B67" s="147" t="s">
        <v>167</v>
      </c>
      <c r="C67" s="9">
        <v>87.23</v>
      </c>
      <c r="D67" s="9"/>
      <c r="E67" s="9">
        <f t="shared" si="0"/>
        <v>1419.2200000000003</v>
      </c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  <c r="CA67" s="148"/>
      <c r="CB67" s="148"/>
      <c r="CC67" s="148"/>
      <c r="CD67" s="148"/>
      <c r="CE67" s="148"/>
      <c r="CF67" s="148"/>
      <c r="CG67" s="148"/>
      <c r="CH67" s="148"/>
      <c r="CI67" s="148"/>
      <c r="CJ67" s="148"/>
      <c r="CK67" s="148"/>
      <c r="CL67" s="148"/>
      <c r="CM67" s="148"/>
      <c r="CN67" s="148"/>
      <c r="CO67" s="148"/>
      <c r="CP67" s="148"/>
      <c r="CQ67" s="148"/>
      <c r="CR67" s="148"/>
      <c r="CS67" s="148"/>
      <c r="CT67" s="148"/>
      <c r="CU67" s="148"/>
      <c r="CV67" s="148"/>
      <c r="CW67" s="148"/>
      <c r="CX67" s="148"/>
      <c r="CY67" s="148"/>
      <c r="CZ67" s="148"/>
      <c r="DA67" s="148"/>
      <c r="DB67" s="148"/>
      <c r="DC67" s="148"/>
      <c r="DD67" s="148"/>
      <c r="DE67" s="148"/>
      <c r="DF67" s="148"/>
      <c r="DG67" s="148"/>
      <c r="DH67" s="148"/>
      <c r="DI67" s="148"/>
      <c r="DJ67" s="148"/>
      <c r="DK67" s="148"/>
      <c r="DL67" s="148"/>
      <c r="DM67" s="148"/>
      <c r="DN67" s="148"/>
      <c r="DO67" s="148"/>
      <c r="DP67" s="148"/>
      <c r="DQ67" s="148"/>
      <c r="DR67" s="148"/>
      <c r="DS67" s="148"/>
      <c r="DT67" s="148"/>
      <c r="DU67" s="148"/>
      <c r="DV67" s="148"/>
      <c r="DW67" s="148"/>
      <c r="DX67" s="148"/>
      <c r="DY67" s="148"/>
      <c r="DZ67" s="148"/>
      <c r="EA67" s="148"/>
      <c r="EB67" s="148"/>
      <c r="EC67" s="148"/>
      <c r="ED67" s="148"/>
      <c r="EE67" s="148"/>
      <c r="EF67" s="148"/>
      <c r="EG67" s="148"/>
      <c r="EH67" s="148"/>
      <c r="EI67" s="148"/>
      <c r="EJ67" s="148"/>
      <c r="EK67" s="148"/>
      <c r="EL67" s="148"/>
      <c r="EM67" s="148"/>
      <c r="EN67" s="148"/>
      <c r="EO67" s="148"/>
      <c r="EP67" s="148"/>
      <c r="EQ67" s="148"/>
      <c r="ER67" s="148"/>
      <c r="ES67" s="148"/>
      <c r="ET67" s="148"/>
      <c r="EU67" s="148"/>
    </row>
    <row r="68" spans="1:151">
      <c r="A68" s="14">
        <v>43098</v>
      </c>
      <c r="B68" s="147" t="s">
        <v>168</v>
      </c>
      <c r="C68" s="9"/>
      <c r="D68" s="9">
        <v>54</v>
      </c>
      <c r="E68" s="9">
        <f t="shared" si="0"/>
        <v>1473.2200000000003</v>
      </c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  <c r="BQ68" s="148"/>
      <c r="BR68" s="148"/>
      <c r="BS68" s="148"/>
      <c r="BT68" s="148"/>
      <c r="BU68" s="148"/>
      <c r="BV68" s="148"/>
      <c r="BW68" s="148"/>
      <c r="BX68" s="148"/>
      <c r="BY68" s="148"/>
      <c r="BZ68" s="148"/>
      <c r="CA68" s="148"/>
      <c r="CB68" s="148"/>
      <c r="CC68" s="148"/>
      <c r="CD68" s="148"/>
      <c r="CE68" s="148"/>
      <c r="CF68" s="148"/>
      <c r="CG68" s="148"/>
      <c r="CH68" s="148"/>
      <c r="CI68" s="148"/>
      <c r="CJ68" s="148"/>
      <c r="CK68" s="148"/>
      <c r="CL68" s="148"/>
      <c r="CM68" s="148"/>
      <c r="CN68" s="148"/>
      <c r="CO68" s="148"/>
      <c r="CP68" s="148"/>
      <c r="CQ68" s="148"/>
      <c r="CR68" s="148"/>
      <c r="CS68" s="148"/>
      <c r="CT68" s="148"/>
      <c r="CU68" s="148"/>
      <c r="CV68" s="148"/>
      <c r="CW68" s="148"/>
      <c r="CX68" s="148"/>
      <c r="CY68" s="148"/>
      <c r="CZ68" s="148"/>
      <c r="DA68" s="148"/>
      <c r="DB68" s="148"/>
      <c r="DC68" s="148"/>
      <c r="DD68" s="148"/>
      <c r="DE68" s="148"/>
      <c r="DF68" s="148"/>
      <c r="DG68" s="148"/>
      <c r="DH68" s="148"/>
      <c r="DI68" s="148"/>
      <c r="DJ68" s="148"/>
      <c r="DK68" s="148"/>
      <c r="DL68" s="148"/>
      <c r="DM68" s="148"/>
      <c r="DN68" s="148"/>
      <c r="DO68" s="148"/>
      <c r="DP68" s="148"/>
      <c r="DQ68" s="148"/>
      <c r="DR68" s="148"/>
      <c r="DS68" s="148"/>
      <c r="DT68" s="148"/>
      <c r="DU68" s="148"/>
      <c r="DV68" s="148"/>
      <c r="DW68" s="148"/>
      <c r="DX68" s="148"/>
      <c r="DY68" s="148"/>
      <c r="DZ68" s="148"/>
      <c r="EA68" s="148"/>
      <c r="EB68" s="148"/>
      <c r="EC68" s="148"/>
      <c r="ED68" s="148"/>
      <c r="EE68" s="148"/>
      <c r="EF68" s="148"/>
      <c r="EG68" s="148"/>
      <c r="EH68" s="148"/>
      <c r="EI68" s="148"/>
      <c r="EJ68" s="148"/>
      <c r="EK68" s="148"/>
      <c r="EL68" s="148"/>
      <c r="EM68" s="148"/>
      <c r="EN68" s="148"/>
      <c r="EO68" s="148"/>
      <c r="EP68" s="148"/>
      <c r="EQ68" s="148"/>
      <c r="ER68" s="148"/>
      <c r="ES68" s="148"/>
      <c r="ET68" s="148"/>
      <c r="EU68" s="148"/>
    </row>
    <row r="69" spans="1:151">
      <c r="A69" s="180">
        <v>43100</v>
      </c>
      <c r="B69" s="181" t="s">
        <v>164</v>
      </c>
      <c r="C69" s="159">
        <v>51</v>
      </c>
      <c r="D69" s="9"/>
      <c r="E69" s="9">
        <f t="shared" si="0"/>
        <v>1422.2200000000003</v>
      </c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48"/>
      <c r="CN69" s="148"/>
      <c r="CO69" s="148"/>
      <c r="CP69" s="148"/>
      <c r="CQ69" s="148"/>
      <c r="CR69" s="148"/>
      <c r="CS69" s="148"/>
      <c r="CT69" s="148"/>
      <c r="CU69" s="148"/>
      <c r="CV69" s="148"/>
      <c r="CW69" s="148"/>
      <c r="CX69" s="148"/>
      <c r="CY69" s="148"/>
      <c r="CZ69" s="148"/>
      <c r="DA69" s="148"/>
      <c r="DB69" s="148"/>
      <c r="DC69" s="148"/>
      <c r="DD69" s="148"/>
      <c r="DE69" s="148"/>
      <c r="DF69" s="148"/>
      <c r="DG69" s="148"/>
      <c r="DH69" s="148"/>
      <c r="DI69" s="148"/>
      <c r="DJ69" s="148"/>
      <c r="DK69" s="148"/>
      <c r="DL69" s="148"/>
      <c r="DM69" s="148"/>
      <c r="DN69" s="148"/>
      <c r="DO69" s="148"/>
      <c r="DP69" s="148"/>
      <c r="DQ69" s="148"/>
      <c r="DR69" s="148"/>
      <c r="DS69" s="148"/>
      <c r="DT69" s="148"/>
      <c r="DU69" s="148"/>
      <c r="DV69" s="148"/>
      <c r="DW69" s="148"/>
      <c r="DX69" s="148"/>
      <c r="DY69" s="148"/>
      <c r="DZ69" s="148"/>
      <c r="EA69" s="148"/>
      <c r="EB69" s="148"/>
      <c r="EC69" s="148"/>
      <c r="ED69" s="148"/>
      <c r="EE69" s="148"/>
      <c r="EF69" s="148"/>
      <c r="EG69" s="148"/>
      <c r="EH69" s="148"/>
      <c r="EI69" s="148"/>
      <c r="EJ69" s="148"/>
      <c r="EK69" s="148"/>
      <c r="EL69" s="148"/>
      <c r="EM69" s="148"/>
      <c r="EN69" s="148"/>
      <c r="EO69" s="148"/>
      <c r="EP69" s="148"/>
      <c r="EQ69" s="148"/>
      <c r="ER69" s="148"/>
      <c r="ES69" s="148"/>
      <c r="ET69" s="148"/>
      <c r="EU69" s="148"/>
    </row>
    <row r="70" spans="1:151">
      <c r="A70" s="180">
        <v>43100</v>
      </c>
      <c r="B70" s="181" t="s">
        <v>165</v>
      </c>
      <c r="C70" s="159">
        <v>45</v>
      </c>
      <c r="D70" s="9"/>
      <c r="E70" s="9">
        <f t="shared" si="0"/>
        <v>1377.2200000000003</v>
      </c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148"/>
      <c r="BY70" s="148"/>
      <c r="BZ70" s="148"/>
      <c r="CA70" s="148"/>
      <c r="CB70" s="148"/>
      <c r="CC70" s="148"/>
      <c r="CD70" s="148"/>
      <c r="CE70" s="148"/>
      <c r="CF70" s="148"/>
      <c r="CG70" s="148"/>
      <c r="CH70" s="148"/>
      <c r="CI70" s="148"/>
      <c r="CJ70" s="148"/>
      <c r="CK70" s="148"/>
      <c r="CL70" s="148"/>
      <c r="CM70" s="148"/>
      <c r="CN70" s="148"/>
      <c r="CO70" s="148"/>
      <c r="CP70" s="148"/>
      <c r="CQ70" s="148"/>
      <c r="CR70" s="148"/>
      <c r="CS70" s="148"/>
      <c r="CT70" s="148"/>
      <c r="CU70" s="148"/>
      <c r="CV70" s="148"/>
      <c r="CW70" s="148"/>
      <c r="CX70" s="148"/>
      <c r="CY70" s="148"/>
      <c r="CZ70" s="148"/>
      <c r="DA70" s="148"/>
      <c r="DB70" s="148"/>
      <c r="DC70" s="148"/>
      <c r="DD70" s="148"/>
      <c r="DE70" s="148"/>
      <c r="DF70" s="148"/>
      <c r="DG70" s="148"/>
      <c r="DH70" s="148"/>
      <c r="DI70" s="148"/>
      <c r="DJ70" s="148"/>
      <c r="DK70" s="148"/>
      <c r="DL70" s="148"/>
      <c r="DM70" s="148"/>
      <c r="DN70" s="148"/>
      <c r="DO70" s="148"/>
      <c r="DP70" s="148"/>
      <c r="DQ70" s="148"/>
      <c r="DR70" s="148"/>
      <c r="DS70" s="148"/>
      <c r="DT70" s="148"/>
      <c r="DU70" s="148"/>
      <c r="DV70" s="148"/>
      <c r="DW70" s="148"/>
      <c r="DX70" s="148"/>
      <c r="DY70" s="148"/>
      <c r="DZ70" s="148"/>
      <c r="EA70" s="148"/>
      <c r="EB70" s="148"/>
      <c r="EC70" s="148"/>
      <c r="ED70" s="148"/>
      <c r="EE70" s="148"/>
      <c r="EF70" s="148"/>
      <c r="EG70" s="148"/>
      <c r="EH70" s="148"/>
      <c r="EI70" s="148"/>
      <c r="EJ70" s="148"/>
      <c r="EK70" s="148"/>
      <c r="EL70" s="148"/>
      <c r="EM70" s="148"/>
      <c r="EN70" s="148"/>
      <c r="EO70" s="148"/>
      <c r="EP70" s="148"/>
      <c r="EQ70" s="148"/>
      <c r="ER70" s="148"/>
      <c r="ES70" s="148"/>
      <c r="ET70" s="148"/>
      <c r="EU70" s="148"/>
    </row>
    <row r="71" spans="1:151">
      <c r="A71" s="180">
        <v>43100</v>
      </c>
      <c r="B71" s="181" t="s">
        <v>171</v>
      </c>
      <c r="C71" s="159">
        <v>45</v>
      </c>
      <c r="D71" s="9"/>
      <c r="E71" s="9">
        <f t="shared" si="0"/>
        <v>1332.2200000000003</v>
      </c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  <c r="BQ71" s="148"/>
      <c r="BR71" s="148"/>
      <c r="BS71" s="148"/>
      <c r="BT71" s="148"/>
      <c r="BU71" s="148"/>
      <c r="BV71" s="148"/>
      <c r="BW71" s="148"/>
      <c r="BX71" s="148"/>
      <c r="BY71" s="148"/>
      <c r="BZ71" s="148"/>
      <c r="CA71" s="148"/>
      <c r="CB71" s="148"/>
      <c r="CC71" s="148"/>
      <c r="CD71" s="148"/>
      <c r="CE71" s="148"/>
      <c r="CF71" s="148"/>
      <c r="CG71" s="148"/>
      <c r="CH71" s="148"/>
      <c r="CI71" s="148"/>
      <c r="CJ71" s="148"/>
      <c r="CK71" s="148"/>
      <c r="CL71" s="148"/>
      <c r="CM71" s="148"/>
      <c r="CN71" s="148"/>
      <c r="CO71" s="148"/>
      <c r="CP71" s="148"/>
      <c r="CQ71" s="148"/>
      <c r="CR71" s="148"/>
      <c r="CS71" s="148"/>
      <c r="CT71" s="148"/>
      <c r="CU71" s="148"/>
      <c r="CV71" s="148"/>
      <c r="CW71" s="148"/>
      <c r="CX71" s="148"/>
      <c r="CY71" s="148"/>
      <c r="CZ71" s="148"/>
      <c r="DA71" s="148"/>
      <c r="DB71" s="148"/>
      <c r="DC71" s="148"/>
      <c r="DD71" s="148"/>
      <c r="DE71" s="148"/>
      <c r="DF71" s="148"/>
      <c r="DG71" s="148"/>
      <c r="DH71" s="148"/>
      <c r="DI71" s="148"/>
      <c r="DJ71" s="148"/>
      <c r="DK71" s="148"/>
      <c r="DL71" s="148"/>
      <c r="DM71" s="148"/>
      <c r="DN71" s="148"/>
      <c r="DO71" s="148"/>
      <c r="DP71" s="148"/>
      <c r="DQ71" s="148"/>
      <c r="DR71" s="148"/>
      <c r="DS71" s="148"/>
      <c r="DT71" s="148"/>
      <c r="DU71" s="148"/>
      <c r="DV71" s="148"/>
      <c r="DW71" s="148"/>
      <c r="DX71" s="148"/>
      <c r="DY71" s="148"/>
      <c r="DZ71" s="148"/>
      <c r="EA71" s="148"/>
      <c r="EB71" s="148"/>
      <c r="EC71" s="148"/>
      <c r="ED71" s="148"/>
      <c r="EE71" s="148"/>
      <c r="EF71" s="148"/>
      <c r="EG71" s="148"/>
      <c r="EH71" s="148"/>
      <c r="EI71" s="148"/>
      <c r="EJ71" s="148"/>
      <c r="EK71" s="148"/>
      <c r="EL71" s="148"/>
      <c r="EM71" s="148"/>
      <c r="EN71" s="148"/>
      <c r="EO71" s="148"/>
      <c r="EP71" s="148"/>
      <c r="EQ71" s="148"/>
      <c r="ER71" s="148"/>
      <c r="ES71" s="148"/>
      <c r="ET71" s="148"/>
      <c r="EU71" s="148"/>
    </row>
    <row r="72" spans="1:151">
      <c r="A72" s="180">
        <v>43100</v>
      </c>
      <c r="B72" s="181" t="s">
        <v>163</v>
      </c>
      <c r="C72" s="159">
        <v>75</v>
      </c>
      <c r="D72" s="9"/>
      <c r="E72" s="9">
        <f t="shared" si="0"/>
        <v>1257.2200000000003</v>
      </c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  <c r="BQ72" s="148"/>
      <c r="BR72" s="148"/>
      <c r="BS72" s="148"/>
      <c r="BT72" s="148"/>
      <c r="BU72" s="148"/>
      <c r="BV72" s="148"/>
      <c r="BW72" s="148"/>
      <c r="BX72" s="148"/>
      <c r="BY72" s="148"/>
      <c r="BZ72" s="148"/>
      <c r="CA72" s="148"/>
      <c r="CB72" s="148"/>
      <c r="CC72" s="148"/>
      <c r="CD72" s="148"/>
      <c r="CE72" s="148"/>
      <c r="CF72" s="148"/>
      <c r="CG72" s="148"/>
      <c r="CH72" s="148"/>
      <c r="CI72" s="148"/>
      <c r="CJ72" s="148"/>
      <c r="CK72" s="148"/>
      <c r="CL72" s="148"/>
      <c r="CM72" s="148"/>
      <c r="CN72" s="148"/>
      <c r="CO72" s="148"/>
      <c r="CP72" s="148"/>
      <c r="CQ72" s="148"/>
      <c r="CR72" s="148"/>
      <c r="CS72" s="148"/>
      <c r="CT72" s="148"/>
      <c r="CU72" s="148"/>
      <c r="CV72" s="148"/>
      <c r="CW72" s="148"/>
      <c r="CX72" s="148"/>
      <c r="CY72" s="148"/>
      <c r="CZ72" s="148"/>
      <c r="DA72" s="148"/>
      <c r="DB72" s="148"/>
      <c r="DC72" s="148"/>
      <c r="DD72" s="148"/>
      <c r="DE72" s="148"/>
      <c r="DF72" s="148"/>
      <c r="DG72" s="148"/>
      <c r="DH72" s="148"/>
      <c r="DI72" s="148"/>
      <c r="DJ72" s="148"/>
      <c r="DK72" s="148"/>
      <c r="DL72" s="148"/>
      <c r="DM72" s="148"/>
      <c r="DN72" s="148"/>
      <c r="DO72" s="148"/>
      <c r="DP72" s="148"/>
      <c r="DQ72" s="148"/>
      <c r="DR72" s="148"/>
      <c r="DS72" s="148"/>
      <c r="DT72" s="148"/>
      <c r="DU72" s="148"/>
      <c r="DV72" s="148"/>
      <c r="DW72" s="148"/>
      <c r="DX72" s="148"/>
      <c r="DY72" s="148"/>
      <c r="DZ72" s="148"/>
      <c r="EA72" s="148"/>
      <c r="EB72" s="148"/>
      <c r="EC72" s="148"/>
      <c r="ED72" s="148"/>
      <c r="EE72" s="148"/>
      <c r="EF72" s="148"/>
      <c r="EG72" s="148"/>
      <c r="EH72" s="148"/>
      <c r="EI72" s="148"/>
      <c r="EJ72" s="148"/>
      <c r="EK72" s="148"/>
      <c r="EL72" s="148"/>
      <c r="EM72" s="148"/>
      <c r="EN72" s="148"/>
      <c r="EO72" s="148"/>
      <c r="EP72" s="148"/>
      <c r="EQ72" s="148"/>
      <c r="ER72" s="148"/>
      <c r="ES72" s="148"/>
      <c r="ET72" s="148"/>
      <c r="EU72" s="148"/>
    </row>
    <row r="73" spans="1:151">
      <c r="A73" s="180">
        <v>43100</v>
      </c>
      <c r="B73" s="181" t="s">
        <v>187</v>
      </c>
      <c r="C73" s="159">
        <v>48</v>
      </c>
      <c r="D73" s="9"/>
      <c r="E73" s="9">
        <f t="shared" si="0"/>
        <v>1209.2200000000003</v>
      </c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8"/>
      <c r="BT73" s="148"/>
      <c r="BU73" s="148"/>
      <c r="BV73" s="148"/>
      <c r="BW73" s="148"/>
      <c r="BX73" s="148"/>
      <c r="BY73" s="148"/>
      <c r="BZ73" s="148"/>
      <c r="CA73" s="148"/>
      <c r="CB73" s="148"/>
      <c r="CC73" s="148"/>
      <c r="CD73" s="148"/>
      <c r="CE73" s="148"/>
      <c r="CF73" s="148"/>
      <c r="CG73" s="148"/>
      <c r="CH73" s="148"/>
      <c r="CI73" s="148"/>
      <c r="CJ73" s="148"/>
      <c r="CK73" s="148"/>
      <c r="CL73" s="148"/>
      <c r="CM73" s="148"/>
      <c r="CN73" s="148"/>
      <c r="CO73" s="148"/>
      <c r="CP73" s="148"/>
      <c r="CQ73" s="148"/>
      <c r="CR73" s="148"/>
      <c r="CS73" s="148"/>
      <c r="CT73" s="148"/>
      <c r="CU73" s="148"/>
      <c r="CV73" s="148"/>
      <c r="CW73" s="148"/>
      <c r="CX73" s="148"/>
      <c r="CY73" s="148"/>
      <c r="CZ73" s="148"/>
      <c r="DA73" s="148"/>
      <c r="DB73" s="148"/>
      <c r="DC73" s="148"/>
      <c r="DD73" s="148"/>
      <c r="DE73" s="148"/>
      <c r="DF73" s="148"/>
      <c r="DG73" s="148"/>
      <c r="DH73" s="148"/>
      <c r="DI73" s="148"/>
      <c r="DJ73" s="148"/>
      <c r="DK73" s="148"/>
      <c r="DL73" s="148"/>
      <c r="DM73" s="148"/>
      <c r="DN73" s="148"/>
      <c r="DO73" s="148"/>
      <c r="DP73" s="148"/>
      <c r="DQ73" s="148"/>
      <c r="DR73" s="148"/>
      <c r="DS73" s="148"/>
      <c r="DT73" s="148"/>
      <c r="DU73" s="148"/>
      <c r="DV73" s="148"/>
      <c r="DW73" s="148"/>
      <c r="DX73" s="148"/>
      <c r="DY73" s="148"/>
      <c r="DZ73" s="148"/>
      <c r="EA73" s="148"/>
      <c r="EB73" s="148"/>
      <c r="EC73" s="148"/>
      <c r="ED73" s="148"/>
      <c r="EE73" s="148"/>
      <c r="EF73" s="148"/>
      <c r="EG73" s="148"/>
      <c r="EH73" s="148"/>
      <c r="EI73" s="148"/>
      <c r="EJ73" s="148"/>
      <c r="EK73" s="148"/>
      <c r="EL73" s="148"/>
      <c r="EM73" s="148"/>
      <c r="EN73" s="148"/>
      <c r="EO73" s="148"/>
      <c r="EP73" s="148"/>
      <c r="EQ73" s="148"/>
      <c r="ER73" s="148"/>
      <c r="ES73" s="148"/>
      <c r="ET73" s="148"/>
      <c r="EU73" s="148"/>
    </row>
    <row r="74" spans="1:151">
      <c r="A74" s="180">
        <v>43100</v>
      </c>
      <c r="B74" s="181" t="s">
        <v>170</v>
      </c>
      <c r="C74" s="182">
        <v>60</v>
      </c>
      <c r="D74" s="9"/>
      <c r="E74" s="9">
        <f t="shared" ref="E74:E76" si="1">SUM(E73+D74-C74)</f>
        <v>1149.2200000000003</v>
      </c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8"/>
      <c r="CI74" s="148"/>
      <c r="CJ74" s="148"/>
      <c r="CK74" s="148"/>
      <c r="CL74" s="148"/>
      <c r="CM74" s="148"/>
      <c r="CN74" s="148"/>
      <c r="CO74" s="148"/>
      <c r="CP74" s="148"/>
      <c r="CQ74" s="148"/>
      <c r="CR74" s="148"/>
      <c r="CS74" s="148"/>
      <c r="CT74" s="148"/>
      <c r="CU74" s="148"/>
      <c r="CV74" s="148"/>
      <c r="CW74" s="148"/>
      <c r="CX74" s="148"/>
      <c r="CY74" s="148"/>
      <c r="CZ74" s="148"/>
      <c r="DA74" s="148"/>
      <c r="DB74" s="148"/>
      <c r="DC74" s="148"/>
      <c r="DD74" s="148"/>
      <c r="DE74" s="148"/>
      <c r="DF74" s="148"/>
      <c r="DG74" s="148"/>
      <c r="DH74" s="148"/>
      <c r="DI74" s="148"/>
      <c r="DJ74" s="148"/>
      <c r="DK74" s="148"/>
      <c r="DL74" s="148"/>
      <c r="DM74" s="148"/>
      <c r="DN74" s="148"/>
      <c r="DO74" s="148"/>
      <c r="DP74" s="148"/>
      <c r="DQ74" s="148"/>
      <c r="DR74" s="148"/>
      <c r="DS74" s="148"/>
      <c r="DT74" s="148"/>
      <c r="DU74" s="148"/>
      <c r="DV74" s="148"/>
      <c r="DW74" s="148"/>
      <c r="DX74" s="148"/>
      <c r="DY74" s="148"/>
      <c r="DZ74" s="148"/>
      <c r="EA74" s="148"/>
      <c r="EB74" s="148"/>
      <c r="EC74" s="148"/>
      <c r="ED74" s="148"/>
      <c r="EE74" s="148"/>
      <c r="EF74" s="148"/>
      <c r="EG74" s="148"/>
      <c r="EH74" s="148"/>
      <c r="EI74" s="148"/>
      <c r="EJ74" s="148"/>
      <c r="EK74" s="148"/>
      <c r="EL74" s="148"/>
      <c r="EM74" s="148"/>
      <c r="EN74" s="148"/>
      <c r="EO74" s="148"/>
      <c r="EP74" s="148"/>
      <c r="EQ74" s="148"/>
      <c r="ER74" s="148"/>
      <c r="ES74" s="148"/>
      <c r="ET74" s="148"/>
      <c r="EU74" s="148"/>
    </row>
    <row r="75" spans="1:151">
      <c r="A75" s="201" t="s">
        <v>195</v>
      </c>
      <c r="B75" s="202"/>
      <c r="C75" s="177">
        <v>280</v>
      </c>
      <c r="D75" s="9"/>
      <c r="E75" s="9">
        <f t="shared" si="1"/>
        <v>869.22000000000025</v>
      </c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8"/>
      <c r="BT75" s="148"/>
      <c r="BU75" s="148"/>
      <c r="BV75" s="148"/>
      <c r="BW75" s="148"/>
      <c r="BX75" s="148"/>
      <c r="BY75" s="148"/>
      <c r="BZ75" s="148"/>
      <c r="CA75" s="148"/>
      <c r="CB75" s="148"/>
      <c r="CC75" s="148"/>
      <c r="CD75" s="148"/>
      <c r="CE75" s="148"/>
      <c r="CF75" s="148"/>
      <c r="CG75" s="148"/>
      <c r="CH75" s="148"/>
      <c r="CI75" s="148"/>
      <c r="CJ75" s="148"/>
      <c r="CK75" s="148"/>
      <c r="CL75" s="148"/>
      <c r="CM75" s="148"/>
      <c r="CN75" s="148"/>
      <c r="CO75" s="148"/>
      <c r="CP75" s="148"/>
      <c r="CQ75" s="148"/>
      <c r="CR75" s="148"/>
      <c r="CS75" s="148"/>
      <c r="CT75" s="148"/>
      <c r="CU75" s="148"/>
      <c r="CV75" s="148"/>
      <c r="CW75" s="148"/>
      <c r="CX75" s="148"/>
      <c r="CY75" s="148"/>
      <c r="CZ75" s="148"/>
      <c r="DA75" s="148"/>
      <c r="DB75" s="148"/>
      <c r="DC75" s="148"/>
      <c r="DD75" s="148"/>
      <c r="DE75" s="148"/>
      <c r="DF75" s="148"/>
      <c r="DG75" s="148"/>
      <c r="DH75" s="148"/>
      <c r="DI75" s="148"/>
      <c r="DJ75" s="148"/>
      <c r="DK75" s="148"/>
      <c r="DL75" s="148"/>
      <c r="DM75" s="148"/>
      <c r="DN75" s="148"/>
      <c r="DO75" s="148"/>
      <c r="DP75" s="148"/>
      <c r="DQ75" s="148"/>
      <c r="DR75" s="148"/>
      <c r="DS75" s="148"/>
      <c r="DT75" s="148"/>
      <c r="DU75" s="148"/>
      <c r="DV75" s="148"/>
      <c r="DW75" s="148"/>
      <c r="DX75" s="148"/>
      <c r="DY75" s="148"/>
      <c r="DZ75" s="148"/>
      <c r="EA75" s="148"/>
      <c r="EB75" s="148"/>
      <c r="EC75" s="148"/>
      <c r="ED75" s="148"/>
      <c r="EE75" s="148"/>
      <c r="EF75" s="148"/>
      <c r="EG75" s="148"/>
      <c r="EH75" s="148"/>
      <c r="EI75" s="148"/>
      <c r="EJ75" s="148"/>
      <c r="EK75" s="148"/>
      <c r="EL75" s="148"/>
      <c r="EM75" s="148"/>
      <c r="EN75" s="148"/>
      <c r="EO75" s="148"/>
      <c r="EP75" s="148"/>
      <c r="EQ75" s="148"/>
      <c r="ER75" s="148"/>
      <c r="ES75" s="148"/>
      <c r="ET75" s="148"/>
      <c r="EU75" s="148"/>
    </row>
    <row r="76" spans="1:151">
      <c r="A76" s="198" t="s">
        <v>13</v>
      </c>
      <c r="B76" s="199"/>
      <c r="C76" s="199"/>
      <c r="D76" s="200"/>
      <c r="E76" s="170">
        <f t="shared" si="1"/>
        <v>869.22000000000025</v>
      </c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  <c r="BX76" s="148"/>
      <c r="BY76" s="148"/>
      <c r="BZ76" s="148"/>
      <c r="CA76" s="148"/>
      <c r="CB76" s="148"/>
      <c r="CC76" s="148"/>
      <c r="CD76" s="148"/>
      <c r="CE76" s="148"/>
      <c r="CF76" s="148"/>
      <c r="CG76" s="148"/>
      <c r="CH76" s="148"/>
      <c r="CI76" s="148"/>
      <c r="CJ76" s="148"/>
      <c r="CK76" s="148"/>
      <c r="CL76" s="148"/>
      <c r="CM76" s="148"/>
      <c r="CN76" s="148"/>
      <c r="CO76" s="148"/>
      <c r="CP76" s="148"/>
      <c r="CQ76" s="148"/>
      <c r="CR76" s="148"/>
      <c r="CS76" s="148"/>
      <c r="CT76" s="148"/>
      <c r="CU76" s="148"/>
      <c r="CV76" s="148"/>
      <c r="CW76" s="148"/>
      <c r="CX76" s="148"/>
      <c r="CY76" s="148"/>
      <c r="CZ76" s="148"/>
      <c r="DA76" s="148"/>
      <c r="DB76" s="148"/>
      <c r="DC76" s="148"/>
      <c r="DD76" s="148"/>
      <c r="DE76" s="148"/>
      <c r="DF76" s="148"/>
      <c r="DG76" s="148"/>
      <c r="DH76" s="148"/>
      <c r="DI76" s="148"/>
      <c r="DJ76" s="148"/>
      <c r="DK76" s="148"/>
      <c r="DL76" s="148"/>
      <c r="DM76" s="148"/>
      <c r="DN76" s="148"/>
      <c r="DO76" s="148"/>
      <c r="DP76" s="148"/>
      <c r="DQ76" s="148"/>
      <c r="DR76" s="148"/>
      <c r="DS76" s="148"/>
      <c r="DT76" s="148"/>
      <c r="DU76" s="148"/>
      <c r="DV76" s="148"/>
      <c r="DW76" s="148"/>
      <c r="DX76" s="148"/>
      <c r="DY76" s="148"/>
      <c r="DZ76" s="148"/>
      <c r="EA76" s="148"/>
      <c r="EB76" s="148"/>
      <c r="EC76" s="148"/>
      <c r="ED76" s="148"/>
      <c r="EE76" s="148"/>
      <c r="EF76" s="148"/>
      <c r="EG76" s="148"/>
      <c r="EH76" s="148"/>
      <c r="EI76" s="148"/>
      <c r="EJ76" s="148"/>
      <c r="EK76" s="148"/>
      <c r="EL76" s="148"/>
      <c r="EM76" s="148"/>
      <c r="EN76" s="148"/>
      <c r="EO76" s="148"/>
      <c r="EP76" s="148"/>
      <c r="EQ76" s="148"/>
      <c r="ER76" s="148"/>
      <c r="ES76" s="148"/>
      <c r="ET76" s="148"/>
      <c r="EU76" s="148"/>
    </row>
    <row r="77" spans="1:151"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  <c r="BW77" s="148"/>
      <c r="BX77" s="148"/>
      <c r="BY77" s="148"/>
      <c r="BZ77" s="148"/>
      <c r="CA77" s="148"/>
      <c r="CB77" s="148"/>
      <c r="CC77" s="148"/>
      <c r="CD77" s="148"/>
      <c r="CE77" s="148"/>
      <c r="CF77" s="148"/>
      <c r="CG77" s="148"/>
      <c r="CH77" s="148"/>
      <c r="CI77" s="148"/>
      <c r="CJ77" s="148"/>
      <c r="CK77" s="148"/>
      <c r="CL77" s="148"/>
      <c r="CM77" s="148"/>
      <c r="CN77" s="148"/>
      <c r="CO77" s="148"/>
      <c r="CP77" s="148"/>
      <c r="CQ77" s="148"/>
      <c r="CR77" s="148"/>
      <c r="CS77" s="148"/>
      <c r="CT77" s="148"/>
      <c r="CU77" s="148"/>
      <c r="CV77" s="148"/>
      <c r="CW77" s="148"/>
      <c r="CX77" s="148"/>
      <c r="CY77" s="148"/>
      <c r="CZ77" s="148"/>
      <c r="DA77" s="148"/>
      <c r="DB77" s="148"/>
      <c r="DC77" s="148"/>
      <c r="DD77" s="148"/>
      <c r="DE77" s="148"/>
      <c r="DF77" s="148"/>
      <c r="DG77" s="148"/>
      <c r="DH77" s="148"/>
      <c r="DI77" s="148"/>
      <c r="DJ77" s="148"/>
      <c r="DK77" s="148"/>
      <c r="DL77" s="148"/>
      <c r="DM77" s="148"/>
      <c r="DN77" s="148"/>
      <c r="DO77" s="148"/>
      <c r="DP77" s="148"/>
      <c r="DQ77" s="148"/>
      <c r="DR77" s="148"/>
      <c r="DS77" s="148"/>
      <c r="DT77" s="148"/>
      <c r="DU77" s="148"/>
      <c r="DV77" s="148"/>
      <c r="DW77" s="148"/>
      <c r="DX77" s="148"/>
      <c r="DY77" s="148"/>
      <c r="DZ77" s="148"/>
      <c r="EA77" s="148"/>
      <c r="EB77" s="148"/>
      <c r="EC77" s="148"/>
      <c r="ED77" s="148"/>
      <c r="EE77" s="148"/>
      <c r="EF77" s="148"/>
      <c r="EG77" s="148"/>
      <c r="EH77" s="148"/>
      <c r="EI77" s="148"/>
      <c r="EJ77" s="148"/>
      <c r="EK77" s="148"/>
      <c r="EL77" s="148"/>
      <c r="EM77" s="148"/>
      <c r="EN77" s="148"/>
      <c r="EO77" s="148"/>
      <c r="EP77" s="148"/>
      <c r="EQ77" s="148"/>
      <c r="ER77" s="148"/>
      <c r="ES77" s="148"/>
      <c r="ET77" s="148"/>
      <c r="EU77" s="148"/>
    </row>
  </sheetData>
  <sheetProtection algorithmName="SHA-512" hashValue="XwZEr18p16+hh6SCNHdws7FYAuf02NCCUnFWogJcnGo3BPYDLl58HEwU9gh1YGFdI5qXb+42+RamQ39D5jBylA==" saltValue="EYjynHBrAhOcexoIaoCdEA==" spinCount="100000" sheet="1" objects="1" scenarios="1"/>
  <mergeCells count="4">
    <mergeCell ref="A2:E2"/>
    <mergeCell ref="A5:D5"/>
    <mergeCell ref="A76:D76"/>
    <mergeCell ref="A75:B7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tabSelected="1" zoomScale="120" zoomScaleNormal="120" workbookViewId="0">
      <selection activeCell="F16" sqref="F16"/>
    </sheetView>
  </sheetViews>
  <sheetFormatPr baseColWidth="10" defaultColWidth="11.42578125" defaultRowHeight="12.75"/>
  <cols>
    <col min="1" max="5" width="11.42578125" style="18"/>
    <col min="6" max="6" width="14.7109375" style="18" bestFit="1" customWidth="1"/>
    <col min="7" max="7" width="11.42578125" style="18"/>
    <col min="8" max="8" width="28" style="18" customWidth="1"/>
    <col min="9" max="16384" width="11.42578125" style="18"/>
  </cols>
  <sheetData>
    <row r="1" spans="1:10" ht="30">
      <c r="A1" s="210" t="s">
        <v>16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ht="33">
      <c r="A2" s="212" t="s">
        <v>17</v>
      </c>
      <c r="B2" s="213"/>
      <c r="C2" s="213"/>
      <c r="D2" s="213"/>
      <c r="E2" s="213"/>
      <c r="F2" s="213"/>
      <c r="G2" s="214">
        <v>2017</v>
      </c>
      <c r="H2" s="214"/>
      <c r="I2" s="214"/>
      <c r="J2" s="214"/>
    </row>
    <row r="3" spans="1:10" ht="18">
      <c r="A3" s="215" t="s">
        <v>18</v>
      </c>
      <c r="B3" s="216"/>
      <c r="C3" s="216"/>
      <c r="D3" s="216"/>
      <c r="E3" s="216"/>
      <c r="F3" s="216"/>
      <c r="G3" s="216"/>
      <c r="H3" s="216"/>
      <c r="I3" s="216"/>
      <c r="J3" s="216"/>
    </row>
    <row r="4" spans="1:10" ht="9" customHeight="1" thickBot="1">
      <c r="A4" s="10"/>
      <c r="B4" s="10"/>
      <c r="C4" s="10"/>
      <c r="D4" s="10"/>
      <c r="E4" s="19"/>
      <c r="F4" s="10"/>
      <c r="G4" s="10"/>
      <c r="H4" s="20"/>
      <c r="I4" s="24"/>
      <c r="J4" s="25"/>
    </row>
    <row r="5" spans="1:10">
      <c r="A5" s="26" t="s">
        <v>19</v>
      </c>
      <c r="B5" s="27"/>
      <c r="C5" s="27"/>
      <c r="D5" s="27"/>
      <c r="E5" s="28"/>
      <c r="F5" s="29" t="s">
        <v>20</v>
      </c>
      <c r="G5" s="26"/>
      <c r="H5" s="30"/>
      <c r="I5" s="28"/>
      <c r="J5" s="29" t="s">
        <v>21</v>
      </c>
    </row>
    <row r="6" spans="1:10" ht="13.5" thickBot="1">
      <c r="A6" s="217" t="s">
        <v>22</v>
      </c>
      <c r="B6" s="218"/>
      <c r="C6" s="31"/>
      <c r="D6" s="32"/>
      <c r="E6" s="33"/>
      <c r="F6" s="34">
        <f>SUM(F8:F14)</f>
        <v>0</v>
      </c>
      <c r="G6" s="35"/>
      <c r="H6" s="36"/>
      <c r="I6" s="33"/>
      <c r="J6" s="34">
        <f>SUM('Poste 1 stages'!E42)</f>
        <v>1359</v>
      </c>
    </row>
    <row r="7" spans="1:10">
      <c r="A7" s="132"/>
      <c r="B7" s="133"/>
      <c r="C7" s="133" t="s">
        <v>23</v>
      </c>
      <c r="D7" s="37"/>
      <c r="E7" s="38"/>
      <c r="F7" s="39"/>
      <c r="G7" s="40"/>
      <c r="H7" s="41" t="s">
        <v>23</v>
      </c>
      <c r="I7" s="38"/>
      <c r="J7" s="39"/>
    </row>
    <row r="8" spans="1:10">
      <c r="A8" s="141"/>
      <c r="B8" s="142"/>
      <c r="C8" s="142"/>
      <c r="D8" s="143"/>
      <c r="E8" s="42"/>
      <c r="F8" s="39"/>
      <c r="G8" s="141" t="s">
        <v>51</v>
      </c>
      <c r="H8" s="143"/>
      <c r="I8" s="43"/>
      <c r="J8" s="39">
        <v>1359</v>
      </c>
    </row>
    <row r="9" spans="1:10">
      <c r="A9" s="132"/>
      <c r="B9" s="133"/>
      <c r="C9" s="133"/>
      <c r="D9" s="133"/>
      <c r="E9" s="42"/>
      <c r="F9" s="39"/>
      <c r="G9" s="44"/>
      <c r="H9" s="45"/>
      <c r="I9" s="43"/>
      <c r="J9" s="39"/>
    </row>
    <row r="10" spans="1:10">
      <c r="A10" s="132"/>
      <c r="B10" s="133"/>
      <c r="C10" s="133"/>
      <c r="D10" s="133"/>
      <c r="E10" s="42"/>
      <c r="F10" s="39"/>
      <c r="G10" s="44"/>
      <c r="H10" s="45"/>
      <c r="I10" s="43"/>
      <c r="J10" s="39"/>
    </row>
    <row r="11" spans="1:10">
      <c r="A11" s="132"/>
      <c r="B11" s="133"/>
      <c r="C11" s="133"/>
      <c r="D11" s="133"/>
      <c r="E11" s="42"/>
      <c r="F11" s="39"/>
      <c r="G11" s="44"/>
      <c r="H11" s="46"/>
      <c r="I11" s="43"/>
      <c r="J11" s="39"/>
    </row>
    <row r="12" spans="1:10">
      <c r="A12" s="132"/>
      <c r="B12" s="133"/>
      <c r="C12" s="133"/>
      <c r="D12" s="133"/>
      <c r="E12" s="42"/>
      <c r="F12" s="39"/>
      <c r="G12" s="44"/>
      <c r="H12" s="46"/>
      <c r="I12" s="43"/>
      <c r="J12" s="39"/>
    </row>
    <row r="13" spans="1:10">
      <c r="A13" s="132"/>
      <c r="B13" s="133"/>
      <c r="C13" s="133"/>
      <c r="D13" s="47"/>
      <c r="E13" s="42"/>
      <c r="F13" s="39"/>
      <c r="G13" s="44"/>
      <c r="H13" s="46"/>
      <c r="I13" s="43"/>
      <c r="J13" s="39"/>
    </row>
    <row r="14" spans="1:10" ht="13.5" thickBot="1">
      <c r="A14" s="132"/>
      <c r="B14" s="133"/>
      <c r="C14" s="133"/>
      <c r="D14" s="47"/>
      <c r="E14" s="42"/>
      <c r="F14" s="39"/>
      <c r="G14" s="208"/>
      <c r="H14" s="209"/>
      <c r="I14" s="43"/>
      <c r="J14" s="39"/>
    </row>
    <row r="15" spans="1:10">
      <c r="A15" s="48" t="s">
        <v>24</v>
      </c>
      <c r="B15" s="49"/>
      <c r="C15" s="49"/>
      <c r="D15" s="49"/>
      <c r="E15" s="50"/>
      <c r="F15" s="51" t="s">
        <v>20</v>
      </c>
      <c r="G15" s="48"/>
      <c r="H15" s="52"/>
      <c r="I15" s="53"/>
      <c r="J15" s="51" t="s">
        <v>21</v>
      </c>
    </row>
    <row r="16" spans="1:10" ht="13.5" thickBot="1">
      <c r="A16" s="54" t="s">
        <v>25</v>
      </c>
      <c r="B16" s="55"/>
      <c r="C16" s="55"/>
      <c r="D16" s="56"/>
      <c r="E16" s="57"/>
      <c r="F16" s="58">
        <f>SUM('Poste 2 Activités + réunions'!C24)</f>
        <v>3425.97</v>
      </c>
      <c r="G16" s="59"/>
      <c r="H16" s="60"/>
      <c r="I16" s="61"/>
      <c r="J16" s="58">
        <f>SUM('Poste 2 Activités + réunions'!D24)</f>
        <v>1633.7</v>
      </c>
    </row>
    <row r="17" spans="1:10">
      <c r="A17" s="132"/>
      <c r="B17" s="133"/>
      <c r="C17" s="133" t="s">
        <v>23</v>
      </c>
      <c r="D17" s="37"/>
      <c r="E17" s="42"/>
      <c r="F17" s="39"/>
      <c r="G17" s="63"/>
      <c r="H17" s="41" t="s">
        <v>23</v>
      </c>
      <c r="I17" s="38"/>
      <c r="J17" s="62"/>
    </row>
    <row r="18" spans="1:10">
      <c r="A18" s="163" t="s">
        <v>179</v>
      </c>
      <c r="B18" s="133"/>
      <c r="C18" s="133"/>
      <c r="D18" s="133"/>
      <c r="E18" s="42"/>
      <c r="F18" s="39"/>
      <c r="G18" s="63"/>
      <c r="H18" s="41"/>
      <c r="I18" s="38"/>
      <c r="J18" s="62"/>
    </row>
    <row r="19" spans="1:10">
      <c r="A19" s="132"/>
      <c r="B19" s="133" t="s">
        <v>176</v>
      </c>
      <c r="C19" s="133"/>
      <c r="D19" s="133"/>
      <c r="E19" s="42"/>
      <c r="F19" s="39">
        <v>401.5</v>
      </c>
      <c r="G19" s="63"/>
      <c r="H19" s="41"/>
      <c r="I19" s="38"/>
      <c r="J19" s="62"/>
    </row>
    <row r="20" spans="1:10">
      <c r="A20" s="132"/>
      <c r="B20" s="133"/>
      <c r="C20" s="133"/>
      <c r="D20" s="133"/>
      <c r="E20" s="42"/>
      <c r="F20" s="39"/>
      <c r="G20" s="63"/>
      <c r="H20" s="41"/>
      <c r="I20" s="38"/>
      <c r="J20" s="62"/>
    </row>
    <row r="21" spans="1:10">
      <c r="A21" s="163" t="s">
        <v>186</v>
      </c>
      <c r="B21" s="133"/>
      <c r="C21" s="133"/>
      <c r="D21" s="133"/>
      <c r="E21" s="42"/>
      <c r="F21" s="39"/>
      <c r="G21" s="63"/>
      <c r="H21" s="41"/>
      <c r="I21" s="38"/>
      <c r="J21" s="62"/>
    </row>
    <row r="22" spans="1:10">
      <c r="A22" s="163"/>
      <c r="B22" s="133" t="s">
        <v>177</v>
      </c>
      <c r="C22" s="133"/>
      <c r="D22" s="133"/>
      <c r="E22" s="42"/>
      <c r="F22" s="39">
        <v>280</v>
      </c>
      <c r="G22" s="63"/>
      <c r="H22" s="41"/>
      <c r="I22" s="38"/>
      <c r="J22" s="62"/>
    </row>
    <row r="23" spans="1:10">
      <c r="A23" s="132"/>
      <c r="B23" s="133" t="s">
        <v>54</v>
      </c>
      <c r="C23" s="133"/>
      <c r="D23" s="133"/>
      <c r="E23" s="42"/>
      <c r="F23" s="39">
        <v>362</v>
      </c>
      <c r="G23" s="63"/>
      <c r="H23" s="41"/>
      <c r="I23" s="38"/>
      <c r="J23" s="62"/>
    </row>
    <row r="24" spans="1:10">
      <c r="A24" s="132"/>
      <c r="B24" s="133" t="s">
        <v>178</v>
      </c>
      <c r="C24" s="133"/>
      <c r="D24" s="133"/>
      <c r="E24" s="42"/>
      <c r="F24" s="39">
        <v>219</v>
      </c>
      <c r="G24" s="63"/>
      <c r="H24" s="41"/>
      <c r="I24" s="38"/>
      <c r="J24" s="62"/>
    </row>
    <row r="25" spans="1:10">
      <c r="A25" s="132"/>
      <c r="B25" s="205" t="s">
        <v>193</v>
      </c>
      <c r="C25" s="205"/>
      <c r="D25" s="133"/>
      <c r="E25" s="42"/>
      <c r="F25" s="39">
        <v>964.5</v>
      </c>
      <c r="G25" s="206" t="s">
        <v>194</v>
      </c>
      <c r="H25" s="207"/>
      <c r="I25" s="38"/>
      <c r="J25" s="62">
        <v>964.5</v>
      </c>
    </row>
    <row r="26" spans="1:10">
      <c r="A26" s="163" t="s">
        <v>180</v>
      </c>
      <c r="B26" s="133"/>
      <c r="C26" s="133"/>
      <c r="D26" s="133"/>
      <c r="E26" s="42"/>
      <c r="F26" s="39"/>
      <c r="G26" s="63"/>
      <c r="H26" s="41"/>
      <c r="I26" s="38"/>
      <c r="J26" s="62"/>
    </row>
    <row r="27" spans="1:10">
      <c r="A27" s="132"/>
      <c r="B27" s="133" t="s">
        <v>181</v>
      </c>
      <c r="C27" s="133"/>
      <c r="D27" s="133"/>
      <c r="E27" s="42"/>
      <c r="F27" s="39">
        <v>151.82</v>
      </c>
      <c r="G27" s="157" t="s">
        <v>174</v>
      </c>
      <c r="H27" s="41"/>
      <c r="I27" s="38"/>
      <c r="J27" s="62">
        <v>151.82</v>
      </c>
    </row>
    <row r="28" spans="1:10">
      <c r="A28" s="132"/>
      <c r="B28" s="133" t="s">
        <v>182</v>
      </c>
      <c r="C28" s="133"/>
      <c r="D28" s="133"/>
      <c r="E28" s="42"/>
      <c r="F28" s="39">
        <v>334.61</v>
      </c>
      <c r="G28" s="157"/>
      <c r="H28" s="41"/>
      <c r="I28" s="38"/>
      <c r="J28" s="62"/>
    </row>
    <row r="29" spans="1:10">
      <c r="A29" s="132"/>
      <c r="B29" s="133"/>
      <c r="C29" s="133"/>
      <c r="D29" s="133"/>
      <c r="E29" s="42"/>
      <c r="F29" s="39"/>
      <c r="G29" s="157"/>
      <c r="H29" s="41"/>
      <c r="I29" s="38"/>
      <c r="J29" s="62"/>
    </row>
    <row r="30" spans="1:10">
      <c r="A30" s="163" t="s">
        <v>183</v>
      </c>
      <c r="B30" s="133"/>
      <c r="C30" s="133"/>
      <c r="D30" s="133"/>
      <c r="E30" s="42"/>
      <c r="F30" s="39"/>
      <c r="G30" s="157"/>
      <c r="H30" s="41"/>
      <c r="I30" s="38"/>
      <c r="J30" s="62"/>
    </row>
    <row r="31" spans="1:10">
      <c r="A31" s="132"/>
      <c r="B31" s="133" t="s">
        <v>184</v>
      </c>
      <c r="C31" s="133"/>
      <c r="D31" s="133"/>
      <c r="E31" s="42"/>
      <c r="F31" s="39">
        <v>667.54</v>
      </c>
      <c r="G31" s="157" t="s">
        <v>175</v>
      </c>
      <c r="H31" s="41"/>
      <c r="I31" s="38"/>
      <c r="J31" s="62">
        <v>517.38</v>
      </c>
    </row>
    <row r="32" spans="1:10">
      <c r="A32" s="132"/>
      <c r="B32" s="133" t="s">
        <v>185</v>
      </c>
      <c r="C32" s="133"/>
      <c r="D32" s="133"/>
      <c r="E32" s="42"/>
      <c r="F32" s="39">
        <v>45</v>
      </c>
      <c r="G32" s="157"/>
      <c r="H32" s="41"/>
      <c r="I32" s="38"/>
      <c r="J32" s="62"/>
    </row>
    <row r="33" spans="1:10" ht="13.5" thickBot="1">
      <c r="A33" s="132"/>
      <c r="B33" s="133"/>
      <c r="C33" s="133"/>
      <c r="D33" s="133"/>
      <c r="E33" s="42"/>
      <c r="F33" s="39"/>
      <c r="G33" s="63"/>
      <c r="H33" s="41"/>
      <c r="I33" s="38"/>
      <c r="J33" s="62"/>
    </row>
    <row r="34" spans="1:10">
      <c r="A34" s="48" t="s">
        <v>26</v>
      </c>
      <c r="B34" s="49"/>
      <c r="C34" s="49"/>
      <c r="D34" s="49"/>
      <c r="E34" s="64"/>
      <c r="F34" s="51" t="s">
        <v>20</v>
      </c>
      <c r="G34" s="65"/>
      <c r="H34" s="66"/>
      <c r="I34" s="64"/>
      <c r="J34" s="51" t="s">
        <v>21</v>
      </c>
    </row>
    <row r="35" spans="1:10" ht="13.5" thickBot="1">
      <c r="A35" s="54" t="s">
        <v>27</v>
      </c>
      <c r="B35" s="55"/>
      <c r="C35" s="55"/>
      <c r="D35" s="67"/>
      <c r="E35" s="68"/>
      <c r="F35" s="58">
        <f>SUM('Poste 3 Matériels'!C12)</f>
        <v>1071.3600000000001</v>
      </c>
      <c r="G35" s="69"/>
      <c r="H35" s="60"/>
      <c r="I35" s="70"/>
      <c r="J35" s="58">
        <f>SUM('Poste 3 Matériels'!D12)</f>
        <v>0</v>
      </c>
    </row>
    <row r="36" spans="1:10">
      <c r="A36" s="71"/>
      <c r="B36" s="72"/>
      <c r="C36" s="133" t="s">
        <v>23</v>
      </c>
      <c r="D36" s="133"/>
      <c r="E36" s="42"/>
      <c r="F36" s="138"/>
      <c r="G36" s="76"/>
      <c r="H36" s="77" t="s">
        <v>23</v>
      </c>
      <c r="I36" s="74"/>
      <c r="J36" s="75"/>
    </row>
    <row r="37" spans="1:10">
      <c r="A37" s="98" t="s">
        <v>142</v>
      </c>
      <c r="B37" s="79"/>
      <c r="C37" s="133"/>
      <c r="D37" s="133"/>
      <c r="E37" s="42"/>
      <c r="F37" s="62">
        <v>23.88</v>
      </c>
      <c r="G37" s="78"/>
      <c r="H37" s="79"/>
      <c r="I37" s="80"/>
      <c r="J37" s="81"/>
    </row>
    <row r="38" spans="1:10">
      <c r="A38" s="98" t="s">
        <v>173</v>
      </c>
      <c r="B38" s="79"/>
      <c r="C38" s="133"/>
      <c r="D38" s="133"/>
      <c r="E38" s="42"/>
      <c r="F38" s="162">
        <v>1047.48</v>
      </c>
      <c r="G38" s="78"/>
      <c r="H38" s="79"/>
      <c r="I38" s="80"/>
      <c r="J38" s="81"/>
    </row>
    <row r="39" spans="1:10">
      <c r="A39" s="98"/>
      <c r="B39" s="79"/>
      <c r="C39" s="133"/>
      <c r="D39" s="133"/>
      <c r="E39" s="42"/>
      <c r="F39" s="139"/>
      <c r="G39" s="78"/>
      <c r="H39" s="79"/>
      <c r="I39" s="80"/>
      <c r="J39" s="81"/>
    </row>
    <row r="40" spans="1:10" ht="13.5" thickBot="1">
      <c r="A40" s="102"/>
      <c r="B40" s="85"/>
      <c r="C40" s="133"/>
      <c r="D40" s="133"/>
      <c r="E40" s="42"/>
      <c r="F40" s="140"/>
      <c r="G40" s="84"/>
      <c r="H40" s="85"/>
      <c r="I40" s="82"/>
      <c r="J40" s="83"/>
    </row>
    <row r="41" spans="1:10">
      <c r="A41" s="48" t="s">
        <v>28</v>
      </c>
      <c r="B41" s="49"/>
      <c r="C41" s="49"/>
      <c r="D41" s="49"/>
      <c r="E41" s="50"/>
      <c r="F41" s="51" t="s">
        <v>20</v>
      </c>
      <c r="G41" s="48"/>
      <c r="H41" s="52"/>
      <c r="I41" s="53"/>
      <c r="J41" s="51" t="s">
        <v>21</v>
      </c>
    </row>
    <row r="42" spans="1:10" ht="13.5" thickBot="1">
      <c r="A42" s="54" t="s">
        <v>29</v>
      </c>
      <c r="B42" s="55"/>
      <c r="C42" s="55"/>
      <c r="D42" s="67"/>
      <c r="E42" s="57"/>
      <c r="F42" s="58">
        <f>SUM('Poste 4 Subventions'!C10)</f>
        <v>0</v>
      </c>
      <c r="G42" s="86"/>
      <c r="H42" s="60"/>
      <c r="I42" s="61"/>
      <c r="J42" s="58">
        <f>SUM('Poste 4 Subventions'!D10)</f>
        <v>5117.83</v>
      </c>
    </row>
    <row r="43" spans="1:10">
      <c r="A43" s="87"/>
      <c r="B43" s="88"/>
      <c r="C43" s="133" t="s">
        <v>23</v>
      </c>
      <c r="D43" s="89"/>
      <c r="E43" s="38"/>
      <c r="F43" s="62"/>
      <c r="G43" s="88"/>
      <c r="H43" s="41" t="s">
        <v>23</v>
      </c>
      <c r="I43" s="90"/>
      <c r="J43" s="62"/>
    </row>
    <row r="44" spans="1:10">
      <c r="A44" s="87"/>
      <c r="B44" s="88"/>
      <c r="C44" s="133"/>
      <c r="D44" s="89"/>
      <c r="E44" s="38"/>
      <c r="F44" s="62"/>
      <c r="G44" s="134" t="s">
        <v>204</v>
      </c>
      <c r="H44" s="79"/>
      <c r="I44" s="90"/>
      <c r="J44" s="62">
        <v>1917.83</v>
      </c>
    </row>
    <row r="45" spans="1:10">
      <c r="A45" s="135"/>
      <c r="B45" s="136"/>
      <c r="C45" s="136"/>
      <c r="D45" s="137"/>
      <c r="E45" s="80"/>
      <c r="F45" s="81"/>
      <c r="G45" s="78" t="s">
        <v>188</v>
      </c>
      <c r="H45" s="79"/>
      <c r="I45" s="80"/>
      <c r="J45" s="81">
        <v>2000</v>
      </c>
    </row>
    <row r="46" spans="1:10">
      <c r="A46" s="91"/>
      <c r="B46" s="10"/>
      <c r="C46" s="10"/>
      <c r="D46" s="10"/>
      <c r="E46" s="80"/>
      <c r="F46" s="81"/>
      <c r="G46" s="134" t="s">
        <v>189</v>
      </c>
      <c r="H46" s="79"/>
      <c r="I46" s="80"/>
      <c r="J46" s="81">
        <v>1200</v>
      </c>
    </row>
    <row r="47" spans="1:10" ht="13.5" thickBot="1">
      <c r="A47" s="91"/>
      <c r="B47" s="10"/>
      <c r="C47" s="10"/>
      <c r="D47" s="10"/>
      <c r="E47" s="80"/>
      <c r="F47" s="81"/>
      <c r="G47" s="78"/>
      <c r="H47" s="79"/>
      <c r="I47" s="80"/>
      <c r="J47" s="81"/>
    </row>
    <row r="48" spans="1:10">
      <c r="A48" s="48" t="s">
        <v>30</v>
      </c>
      <c r="B48" s="92" t="s">
        <v>31</v>
      </c>
      <c r="C48" s="93"/>
      <c r="D48" s="65"/>
      <c r="E48" s="50"/>
      <c r="F48" s="51" t="s">
        <v>20</v>
      </c>
      <c r="G48" s="94"/>
      <c r="H48" s="66"/>
      <c r="I48" s="64"/>
      <c r="J48" s="51" t="s">
        <v>21</v>
      </c>
    </row>
    <row r="49" spans="1:11" ht="13.5" thickBot="1">
      <c r="A49" s="54"/>
      <c r="B49" s="55"/>
      <c r="C49" s="55"/>
      <c r="D49" s="67"/>
      <c r="E49" s="61"/>
      <c r="F49" s="58">
        <f>SUM('Poste 8 charges d''exploitation'!C30)</f>
        <v>2493.98</v>
      </c>
      <c r="G49" s="86"/>
      <c r="H49" s="60"/>
      <c r="I49" s="70"/>
      <c r="J49" s="58">
        <f>SUM('Poste 8 charges d''exploitation'!D30)</f>
        <v>30</v>
      </c>
    </row>
    <row r="50" spans="1:11">
      <c r="A50" s="95"/>
      <c r="B50" s="72"/>
      <c r="C50" s="72" t="s">
        <v>23</v>
      </c>
      <c r="D50" s="73"/>
      <c r="E50" s="74"/>
      <c r="F50" s="75"/>
      <c r="G50" s="96"/>
      <c r="H50" s="77" t="s">
        <v>23</v>
      </c>
      <c r="I50" s="74"/>
      <c r="J50" s="62"/>
    </row>
    <row r="51" spans="1:11">
      <c r="A51" s="132" t="s">
        <v>52</v>
      </c>
      <c r="B51" s="133"/>
      <c r="C51" s="97"/>
      <c r="D51" s="37"/>
      <c r="E51" s="38"/>
      <c r="F51" s="62">
        <v>1552</v>
      </c>
      <c r="G51" s="158" t="s">
        <v>69</v>
      </c>
      <c r="H51" s="143"/>
      <c r="I51" s="38"/>
      <c r="J51" s="62">
        <v>30</v>
      </c>
    </row>
    <row r="52" spans="1:11">
      <c r="A52" s="98" t="s">
        <v>32</v>
      </c>
      <c r="B52" s="10"/>
      <c r="C52" s="99"/>
      <c r="D52" s="10"/>
      <c r="E52" s="100"/>
      <c r="F52" s="81"/>
      <c r="H52" s="143"/>
      <c r="I52" s="38"/>
      <c r="J52" s="62"/>
    </row>
    <row r="53" spans="1:11">
      <c r="A53" s="98" t="s">
        <v>33</v>
      </c>
      <c r="B53" s="134"/>
      <c r="C53" s="101"/>
      <c r="D53" s="134"/>
      <c r="E53" s="80"/>
      <c r="F53" s="81"/>
      <c r="G53" s="44"/>
      <c r="H53" s="45"/>
      <c r="I53" s="38"/>
      <c r="J53" s="62"/>
    </row>
    <row r="54" spans="1:11">
      <c r="A54" s="98" t="s">
        <v>34</v>
      </c>
      <c r="B54" s="134"/>
      <c r="C54" s="101"/>
      <c r="D54" s="134"/>
      <c r="E54" s="80"/>
      <c r="F54" s="81"/>
      <c r="G54" s="98"/>
      <c r="H54" s="78"/>
      <c r="I54" s="100"/>
      <c r="J54" s="81"/>
    </row>
    <row r="55" spans="1:11" s="17" customFormat="1" ht="13.35" customHeight="1">
      <c r="A55" s="98" t="s">
        <v>35</v>
      </c>
      <c r="B55" s="134"/>
      <c r="C55" s="101"/>
      <c r="D55" s="134"/>
      <c r="E55" s="80"/>
      <c r="F55" s="81"/>
      <c r="G55" s="98"/>
      <c r="H55" s="79"/>
      <c r="I55" s="80"/>
      <c r="J55" s="81"/>
    </row>
    <row r="56" spans="1:11">
      <c r="A56" s="98" t="s">
        <v>36</v>
      </c>
      <c r="B56" s="134"/>
      <c r="C56" s="101"/>
      <c r="D56" s="134"/>
      <c r="E56" s="80"/>
      <c r="F56" s="81"/>
      <c r="G56" s="98"/>
      <c r="H56" s="78"/>
      <c r="I56" s="80"/>
      <c r="J56" s="81"/>
    </row>
    <row r="57" spans="1:11">
      <c r="A57" s="98" t="s">
        <v>37</v>
      </c>
      <c r="B57" s="10"/>
      <c r="C57" s="10"/>
      <c r="D57" s="10"/>
      <c r="E57" s="80"/>
      <c r="F57" s="81"/>
      <c r="G57" s="98"/>
      <c r="H57" s="79"/>
      <c r="I57" s="80"/>
      <c r="J57" s="81"/>
    </row>
    <row r="58" spans="1:11">
      <c r="A58" s="98" t="s">
        <v>38</v>
      </c>
      <c r="B58" s="10"/>
      <c r="C58" s="10"/>
      <c r="D58" s="10"/>
      <c r="E58" s="80"/>
      <c r="F58" s="81">
        <v>51</v>
      </c>
      <c r="G58" s="91"/>
      <c r="H58" s="20"/>
      <c r="I58" s="80"/>
      <c r="J58" s="81"/>
      <c r="K58" s="184"/>
    </row>
    <row r="59" spans="1:11">
      <c r="A59" s="98" t="s">
        <v>40</v>
      </c>
      <c r="B59" s="10"/>
      <c r="C59" s="10"/>
      <c r="D59" s="10"/>
      <c r="E59" s="80"/>
      <c r="F59" s="81"/>
      <c r="G59" s="91"/>
      <c r="H59" s="20"/>
      <c r="I59" s="80"/>
      <c r="J59" s="81"/>
    </row>
    <row r="60" spans="1:11">
      <c r="A60" s="98" t="s">
        <v>39</v>
      </c>
      <c r="B60" s="10"/>
      <c r="C60" s="10"/>
      <c r="D60" s="10"/>
      <c r="E60" s="80"/>
      <c r="F60" s="81">
        <v>334.6</v>
      </c>
      <c r="G60" s="91"/>
      <c r="H60" s="20"/>
      <c r="I60" s="80"/>
      <c r="J60" s="81"/>
    </row>
    <row r="61" spans="1:11">
      <c r="A61" s="98" t="s">
        <v>41</v>
      </c>
      <c r="B61" s="10"/>
      <c r="C61" s="10"/>
      <c r="D61" s="10"/>
      <c r="E61" s="80"/>
      <c r="F61" s="81">
        <v>51</v>
      </c>
      <c r="G61" s="91"/>
      <c r="H61" s="20"/>
      <c r="I61" s="80"/>
      <c r="J61" s="81"/>
    </row>
    <row r="62" spans="1:11">
      <c r="A62" s="98" t="s">
        <v>42</v>
      </c>
      <c r="B62" s="10"/>
      <c r="C62" s="10"/>
      <c r="D62" s="10"/>
      <c r="E62" s="80"/>
      <c r="F62" s="81"/>
      <c r="G62" s="91"/>
      <c r="H62" s="20"/>
      <c r="I62" s="80"/>
      <c r="J62" s="81"/>
    </row>
    <row r="63" spans="1:11">
      <c r="A63" s="98" t="s">
        <v>43</v>
      </c>
      <c r="B63" s="10"/>
      <c r="C63" s="10"/>
      <c r="D63" s="10"/>
      <c r="E63" s="80"/>
      <c r="F63" s="81"/>
      <c r="G63" s="91"/>
      <c r="H63" s="20"/>
      <c r="I63" s="80"/>
      <c r="J63" s="81"/>
    </row>
    <row r="64" spans="1:11">
      <c r="A64" s="98" t="s">
        <v>44</v>
      </c>
      <c r="B64" s="10"/>
      <c r="C64" s="10"/>
      <c r="D64" s="10"/>
      <c r="E64" s="80"/>
      <c r="F64" s="81"/>
      <c r="G64" s="91"/>
      <c r="H64" s="20"/>
      <c r="I64" s="80"/>
      <c r="J64" s="81"/>
    </row>
    <row r="65" spans="1:10">
      <c r="A65" s="98" t="s">
        <v>53</v>
      </c>
      <c r="B65" s="10"/>
      <c r="C65" s="10"/>
      <c r="D65" s="10"/>
      <c r="E65" s="80"/>
      <c r="F65" s="81"/>
      <c r="G65" s="91"/>
      <c r="H65" s="20"/>
      <c r="I65" s="80"/>
      <c r="J65" s="81"/>
    </row>
    <row r="66" spans="1:10">
      <c r="A66" s="135" t="s">
        <v>50</v>
      </c>
      <c r="B66" s="136"/>
      <c r="C66" s="136"/>
      <c r="D66" s="137"/>
      <c r="E66" s="80"/>
      <c r="F66" s="81">
        <v>505.38</v>
      </c>
      <c r="G66" s="91"/>
      <c r="H66" s="20"/>
      <c r="I66" s="80"/>
      <c r="J66" s="81"/>
    </row>
    <row r="67" spans="1:10" ht="16.5" thickBot="1">
      <c r="A67" s="102" t="s">
        <v>49</v>
      </c>
      <c r="B67" s="103"/>
      <c r="C67" s="103"/>
      <c r="D67" s="103"/>
      <c r="E67" s="82"/>
      <c r="F67" s="83" t="s">
        <v>48</v>
      </c>
      <c r="G67" s="104"/>
      <c r="H67" s="105"/>
      <c r="I67" s="82"/>
      <c r="J67" s="83"/>
    </row>
    <row r="68" spans="1:10" ht="13.5" thickBot="1">
      <c r="A68" s="10"/>
      <c r="B68" s="10"/>
      <c r="C68" s="10"/>
      <c r="D68" s="10"/>
      <c r="E68" s="19"/>
      <c r="F68" s="11"/>
      <c r="G68" s="10"/>
      <c r="H68" s="20"/>
      <c r="I68" s="19"/>
      <c r="J68" s="11"/>
    </row>
    <row r="69" spans="1:10" ht="16.5" thickBot="1">
      <c r="A69" s="10"/>
      <c r="B69" s="10"/>
      <c r="C69" s="10"/>
      <c r="D69" s="10"/>
      <c r="E69" s="106" t="s">
        <v>45</v>
      </c>
      <c r="F69" s="107">
        <f>SUM(F6+F16+F35+F42+F49)</f>
        <v>6991.3099999999995</v>
      </c>
      <c r="G69" s="108"/>
      <c r="H69" s="109"/>
      <c r="I69" s="106" t="s">
        <v>46</v>
      </c>
      <c r="J69" s="110">
        <f>SUM(J49+J42+J35+J16+J6)</f>
        <v>8140.53</v>
      </c>
    </row>
    <row r="70" spans="1:10" ht="13.5" thickBot="1">
      <c r="A70" s="10"/>
      <c r="B70" s="10"/>
      <c r="C70" s="10"/>
      <c r="D70" s="10"/>
      <c r="E70" s="19"/>
      <c r="F70" s="11"/>
      <c r="G70" s="10"/>
      <c r="H70" s="20"/>
      <c r="I70" s="19"/>
      <c r="J70" s="11"/>
    </row>
    <row r="71" spans="1:10" ht="13.5" thickBot="1">
      <c r="A71" s="203" t="s">
        <v>192</v>
      </c>
      <c r="B71" s="204"/>
      <c r="C71" s="204"/>
      <c r="D71" s="10"/>
      <c r="E71" s="111">
        <v>1917.83</v>
      </c>
      <c r="F71" s="20"/>
      <c r="G71" s="19"/>
      <c r="H71" s="20"/>
      <c r="I71" s="19"/>
      <c r="J71" s="11"/>
    </row>
    <row r="72" spans="1:10" ht="13.5" thickBot="1">
      <c r="A72" s="10" t="s">
        <v>56</v>
      </c>
      <c r="B72" s="10"/>
      <c r="C72" s="10"/>
      <c r="D72" s="10"/>
      <c r="E72" s="112">
        <f>J69</f>
        <v>8140.53</v>
      </c>
      <c r="F72" s="20"/>
      <c r="G72" s="19"/>
      <c r="H72" s="20"/>
      <c r="I72" s="19"/>
      <c r="J72" s="11"/>
    </row>
    <row r="73" spans="1:10" ht="13.5" thickBot="1">
      <c r="A73" s="10" t="s">
        <v>57</v>
      </c>
      <c r="B73" s="10"/>
      <c r="C73" s="10"/>
      <c r="D73" s="10"/>
      <c r="E73" s="113">
        <f>F69</f>
        <v>6991.3099999999995</v>
      </c>
      <c r="F73" s="20"/>
      <c r="G73" s="19"/>
      <c r="H73" s="20"/>
      <c r="I73" s="19"/>
      <c r="J73" s="11"/>
    </row>
    <row r="74" spans="1:10" ht="13.5" thickBot="1">
      <c r="A74" s="10" t="s">
        <v>197</v>
      </c>
      <c r="B74" s="10"/>
      <c r="C74" s="10"/>
      <c r="D74" s="10"/>
      <c r="E74" s="111">
        <f>SUM(E72-E73)</f>
        <v>1149.2200000000003</v>
      </c>
      <c r="F74" s="20"/>
      <c r="G74" s="19"/>
      <c r="H74" s="20"/>
      <c r="I74" s="19"/>
      <c r="J74" s="11"/>
    </row>
    <row r="75" spans="1:10" ht="13.5" thickBot="1">
      <c r="A75" s="10"/>
      <c r="B75" s="10"/>
      <c r="C75" s="10"/>
      <c r="D75" s="10"/>
      <c r="E75" s="114"/>
      <c r="F75" s="11"/>
      <c r="G75" s="10"/>
      <c r="H75" s="20"/>
      <c r="I75" s="19"/>
      <c r="J75" s="11"/>
    </row>
    <row r="76" spans="1:10" ht="13.5" thickBot="1">
      <c r="A76" s="10" t="s">
        <v>196</v>
      </c>
      <c r="B76" s="10"/>
      <c r="C76" s="10"/>
      <c r="D76" s="10"/>
      <c r="E76" s="115">
        <v>869.22</v>
      </c>
      <c r="F76" s="11"/>
      <c r="G76" s="10"/>
      <c r="H76" s="20"/>
      <c r="I76" s="19"/>
      <c r="J76" s="11"/>
    </row>
    <row r="77" spans="1:10">
      <c r="A77" s="16"/>
      <c r="B77" s="16"/>
      <c r="C77" s="16"/>
      <c r="D77" s="16"/>
      <c r="E77" s="19"/>
      <c r="F77" s="11"/>
      <c r="G77" s="10"/>
      <c r="H77" s="20"/>
      <c r="I77" s="19"/>
      <c r="J77" s="11"/>
    </row>
  </sheetData>
  <sheetProtection algorithmName="SHA-512" hashValue="WgEW3mVY5egbvm6g/nHZnU1mxexYTfNY2OT8p0q6YelAoNoRl9k0eSeWYfufR/Nkmnm860p1nBjRnV/EPjvRqg==" saltValue="/FnE1iZLz4nnde6MkMMbhQ==" spinCount="100000" sheet="1" objects="1" scenarios="1"/>
  <mergeCells count="9">
    <mergeCell ref="A71:C71"/>
    <mergeCell ref="B25:C25"/>
    <mergeCell ref="G25:H25"/>
    <mergeCell ref="G14:H14"/>
    <mergeCell ref="A1:J1"/>
    <mergeCell ref="A2:F2"/>
    <mergeCell ref="G2:J2"/>
    <mergeCell ref="A3:J3"/>
    <mergeCell ref="A6:B6"/>
  </mergeCells>
  <pageMargins left="0.7" right="0.7" top="0.75" bottom="0.75" header="0.3" footer="0.3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31"/>
  <sheetViews>
    <sheetView workbookViewId="0">
      <selection activeCell="A6" sqref="A6"/>
    </sheetView>
  </sheetViews>
  <sheetFormatPr baseColWidth="10" defaultRowHeight="12.75"/>
  <sheetData>
    <row r="3" spans="1:1">
      <c r="A3" t="s">
        <v>199</v>
      </c>
    </row>
    <row r="5" spans="1:1">
      <c r="A5">
        <v>869.22</v>
      </c>
    </row>
    <row r="9" spans="1:1">
      <c r="A9" s="183" t="s">
        <v>200</v>
      </c>
    </row>
    <row r="10" spans="1:1">
      <c r="A10" s="183"/>
    </row>
    <row r="11" spans="1:1">
      <c r="A11" s="183">
        <v>51</v>
      </c>
    </row>
    <row r="12" spans="1:1">
      <c r="A12" s="183">
        <v>45</v>
      </c>
    </row>
    <row r="13" spans="1:1">
      <c r="A13" s="183">
        <v>45</v>
      </c>
    </row>
    <row r="14" spans="1:1">
      <c r="A14" s="183">
        <v>75</v>
      </c>
    </row>
    <row r="15" spans="1:1">
      <c r="A15" s="183">
        <v>48</v>
      </c>
    </row>
    <row r="16" spans="1:1">
      <c r="A16" s="183">
        <v>60</v>
      </c>
    </row>
    <row r="17" spans="1:1">
      <c r="A17" s="183">
        <v>964.5</v>
      </c>
    </row>
    <row r="20" spans="1:1">
      <c r="A20" t="s">
        <v>201</v>
      </c>
    </row>
    <row r="22" spans="1:1">
      <c r="A22">
        <v>2157.7199999999998</v>
      </c>
    </row>
    <row r="25" spans="1:1">
      <c r="A25" t="s">
        <v>202</v>
      </c>
    </row>
    <row r="27" spans="1:1">
      <c r="A27">
        <f>A5+SUM(A11:A17)</f>
        <v>2157.7200000000003</v>
      </c>
    </row>
    <row r="29" spans="1:1">
      <c r="A29" t="s">
        <v>203</v>
      </c>
    </row>
    <row r="31" spans="1:1">
      <c r="A31">
        <f>A27-A22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2</vt:i4>
      </vt:variant>
    </vt:vector>
  </HeadingPairs>
  <TitlesOfParts>
    <vt:vector size="10" baseType="lpstr">
      <vt:lpstr>Poste 1 stages</vt:lpstr>
      <vt:lpstr>Poste 2 Activités + réunions</vt:lpstr>
      <vt:lpstr>Poste 3 Matériels</vt:lpstr>
      <vt:lpstr>Poste 4 Subventions</vt:lpstr>
      <vt:lpstr>Poste 8 charges d'exploitation</vt:lpstr>
      <vt:lpstr>COMPTE CHEQUES</vt:lpstr>
      <vt:lpstr>BILAN</vt:lpstr>
      <vt:lpstr>Feuil1</vt:lpstr>
      <vt:lpstr>BILAN!Zone_d_impression</vt:lpstr>
      <vt:lpstr>'Poste 1 stages'!Zone_d_impression</vt:lpstr>
    </vt:vector>
  </TitlesOfParts>
  <Company>Aurore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</dc:creator>
  <cp:lastModifiedBy>MARGOUET Chantal OBS/OGSB</cp:lastModifiedBy>
  <cp:lastPrinted>2016-12-14T10:38:07Z</cp:lastPrinted>
  <dcterms:created xsi:type="dcterms:W3CDTF">2001-02-27T19:39:15Z</dcterms:created>
  <dcterms:modified xsi:type="dcterms:W3CDTF">2018-02-25T12:26:16Z</dcterms:modified>
</cp:coreProperties>
</file>