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6350" tabRatio="947" firstSheet="1" activeTab="8"/>
  </bookViews>
  <sheets>
    <sheet name="BILAN" sheetId="1" r:id="rId1"/>
    <sheet name="Poste 1 Cotisations" sheetId="2" r:id="rId2"/>
    <sheet name="Poste 2 licences et cartes" sheetId="3" r:id="rId3"/>
    <sheet name="Poste 3 matériel" sheetId="4" r:id="rId4"/>
    <sheet name="Poste 5 Reseau ALIEN" sheetId="5" r:id="rId5"/>
    <sheet name="Poste 4 subventions" sheetId="6" r:id="rId6"/>
    <sheet name="Poste 6 Charges d'exploitation" sheetId="7" r:id="rId7"/>
    <sheet name="COMMISSIONS" sheetId="8" r:id="rId8"/>
    <sheet name="COMPTE CHEQUES" sheetId="9" r:id="rId9"/>
    <sheet name="Dette FFESSM" sheetId="10" r:id="rId10"/>
  </sheets>
  <definedNames>
    <definedName name="_xlnm.Print_Area" localSheetId="0">'BILAN'!$A$1:$L$68</definedName>
    <definedName name="_xlnm.Print_Area" localSheetId="9">'Dette FFESSM'!$A$1:$C$39</definedName>
    <definedName name="_xlnm.Print_Area" localSheetId="1">'Poste 1 Cotisations'!$A$1:$E$30</definedName>
    <definedName name="_xlnm.Print_Area" localSheetId="2">'Poste 2 licences et cartes'!$A$1:$E$92</definedName>
  </definedNames>
  <calcPr fullCalcOnLoad="1"/>
</workbook>
</file>

<file path=xl/sharedStrings.xml><?xml version="1.0" encoding="utf-8"?>
<sst xmlns="http://schemas.openxmlformats.org/spreadsheetml/2006/main" count="1173" uniqueCount="420">
  <si>
    <t>Date</t>
  </si>
  <si>
    <t>Nature mouvement</t>
  </si>
  <si>
    <t>Crédit</t>
  </si>
  <si>
    <t>Débit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</si>
  <si>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</si>
  <si>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</si>
  <si>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</si>
  <si>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</si>
  <si>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</si>
  <si>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</si>
  <si>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</si>
  <si>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</si>
  <si>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</si>
  <si>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</si>
  <si>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</si>
  <si>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</si>
  <si>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</si>
  <si>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</si>
  <si>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</si>
  <si>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</si>
  <si>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</si>
  <si>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</si>
  <si>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</si>
  <si>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</si>
  <si>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</si>
  <si>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</si>
  <si>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>COMITE REGIONAL CORSE</t>
  </si>
  <si>
    <t>COTISATIONS</t>
  </si>
  <si>
    <t>Poste 1  Cotisations Fédérales</t>
  </si>
  <si>
    <t>Cotisations Régionales des clubs</t>
  </si>
  <si>
    <t>LICENCES ET CARTES DOUBLE FACE</t>
  </si>
  <si>
    <t>Commision Technique</t>
  </si>
  <si>
    <t>Commission Archeologie</t>
  </si>
  <si>
    <t>Commission Environnement et Biologie</t>
  </si>
  <si>
    <t>Commission Apnee</t>
  </si>
  <si>
    <t>Commission Médicale</t>
  </si>
  <si>
    <t>CNDS</t>
  </si>
  <si>
    <t>ALIEN</t>
  </si>
  <si>
    <t>Commission Technique</t>
  </si>
  <si>
    <t>Commission Apnée</t>
  </si>
  <si>
    <t>Commision Médicale</t>
  </si>
  <si>
    <t>Cartes Commissions</t>
  </si>
  <si>
    <t xml:space="preserve">Achat fournitures fédérales </t>
  </si>
  <si>
    <t>Téléphone / Internet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</si>
  <si>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</si>
  <si>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</si>
  <si>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</si>
  <si>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</si>
  <si>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</si>
  <si>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</si>
  <si>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</si>
  <si>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</si>
  <si>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Rembouresement dettes</t>
  </si>
  <si>
    <t>Site internet Comité</t>
  </si>
  <si>
    <t>Poste 4 Subventions</t>
  </si>
  <si>
    <t>RESEAU ALIEN</t>
  </si>
  <si>
    <t>Poste 2 licences et cartes</t>
  </si>
  <si>
    <t>N° Chq/virement</t>
  </si>
  <si>
    <t>Poste 6</t>
  </si>
  <si>
    <t>Poste 3 Matériel</t>
  </si>
  <si>
    <t>Poste 6 charges d'exploitation</t>
  </si>
  <si>
    <t>Achat fournitures fédérales</t>
  </si>
  <si>
    <t>Téléphone Internet</t>
  </si>
  <si>
    <t>Site Internet Comité</t>
  </si>
  <si>
    <t>Hébergements repas</t>
  </si>
  <si>
    <t>Location de voitures</t>
  </si>
  <si>
    <t>Cotisations Nationales des Clubs</t>
  </si>
  <si>
    <t>Cartes commissions</t>
  </si>
  <si>
    <t>Reversement licences 2A</t>
  </si>
  <si>
    <t>Reversement cartes 2B</t>
  </si>
  <si>
    <t>Reversement cartes 2A</t>
  </si>
  <si>
    <t>Subvention Commission Technique</t>
  </si>
  <si>
    <t>Subvention commission Archelogie</t>
  </si>
  <si>
    <t>Subvention Commision Environnement et Biologie</t>
  </si>
  <si>
    <t>Subvention Commission Apnée</t>
  </si>
  <si>
    <t>Subvention Commission Médicale</t>
  </si>
  <si>
    <t>Salons, Foires et expositions</t>
  </si>
  <si>
    <t>Réceptions et frais de représentation</t>
  </si>
  <si>
    <t>Communication et publicité</t>
  </si>
  <si>
    <t>Achat Fournitures Fédérales</t>
  </si>
  <si>
    <t>DETTE FFESSM</t>
  </si>
  <si>
    <t>DETTE INITIAL</t>
  </si>
  <si>
    <t>REMBOURSEMENT</t>
  </si>
  <si>
    <t>Licences / Cartes</t>
  </si>
  <si>
    <t>N° CHQ/VIR/ CB</t>
  </si>
  <si>
    <t>Prévisionnel</t>
  </si>
  <si>
    <t>Commission Juridique</t>
  </si>
  <si>
    <t>Subvention Commission Juridique</t>
  </si>
  <si>
    <t>retours banque</t>
  </si>
  <si>
    <t>Licences Jeunes</t>
  </si>
  <si>
    <t>Licences enfants</t>
  </si>
  <si>
    <t>Licences jeunes</t>
  </si>
  <si>
    <t>Cartes clubs</t>
  </si>
  <si>
    <t>Cartes cartes clubs</t>
  </si>
  <si>
    <t>Licences adultes                   calcul global avec Cartes</t>
  </si>
  <si>
    <t>Cotisations départementales des club</t>
  </si>
  <si>
    <t>Reversement licences 2B</t>
  </si>
  <si>
    <t>Adhésions Nationales des clubs</t>
  </si>
  <si>
    <t>Adhésions Départementales des clubs</t>
  </si>
  <si>
    <t>Adhésions Régionales des clubs</t>
  </si>
  <si>
    <t>Remboursement dette</t>
  </si>
  <si>
    <t>Total Poste 1</t>
  </si>
  <si>
    <t>Total Débit Crédit</t>
  </si>
  <si>
    <t>Total Poste 2</t>
  </si>
  <si>
    <t>Total Poste 3</t>
  </si>
  <si>
    <t>Total Poste 6</t>
  </si>
  <si>
    <t>Total Poste 4</t>
  </si>
  <si>
    <t>Total Poste 5</t>
  </si>
  <si>
    <t>Poste 5 Réseau ALIEN</t>
  </si>
  <si>
    <t>Suivi et maintenance site internet</t>
  </si>
  <si>
    <t>Suivi et maintenance site Internet Comité</t>
  </si>
  <si>
    <t>Solde en Compte à l'instantanée</t>
  </si>
  <si>
    <t>COMMISSIONS</t>
  </si>
  <si>
    <t>Montant restant</t>
  </si>
  <si>
    <t xml:space="preserve">Montant </t>
  </si>
  <si>
    <t>Reste à</t>
  </si>
  <si>
    <t>Montant versé</t>
  </si>
  <si>
    <t xml:space="preserve">Montant pas </t>
  </si>
  <si>
    <t>demandé</t>
  </si>
  <si>
    <t>attribué</t>
  </si>
  <si>
    <t>verser</t>
  </si>
  <si>
    <t>APNEE</t>
  </si>
  <si>
    <t>ARCHEOLOGIE</t>
  </si>
  <si>
    <t>BIOLOGIE</t>
  </si>
  <si>
    <t>JURIDIQUE</t>
  </si>
  <si>
    <t>MEDICALE</t>
  </si>
  <si>
    <t>TECHNIQUE</t>
  </si>
  <si>
    <t>Totaux</t>
  </si>
  <si>
    <t>Réunions et  AG</t>
  </si>
  <si>
    <t>Reglement licences/ Cartes 2018</t>
  </si>
  <si>
    <t>Comptes rattachés des commissions 2019</t>
  </si>
  <si>
    <t>en banque 1/1/19</t>
  </si>
  <si>
    <t>en 2019</t>
  </si>
  <si>
    <t>versé 31/12/19</t>
  </si>
  <si>
    <t>en banque 31/12/19</t>
  </si>
  <si>
    <t>Restant dû le 31 décembre 2019</t>
  </si>
  <si>
    <t>Au 31/12/2019</t>
  </si>
  <si>
    <t>Compte de résultat 2019</t>
  </si>
  <si>
    <t>Solde en Compte au 01 janvier 2019</t>
  </si>
  <si>
    <t>Factures dûs le 31/12/2019</t>
  </si>
  <si>
    <t>Sommes restants à encaisser le 31/12/2019</t>
  </si>
  <si>
    <t>Reste en compte commissions 31/12/2019</t>
  </si>
  <si>
    <t>Adhésions Régional des clubs</t>
  </si>
  <si>
    <t>Balance 2019</t>
  </si>
  <si>
    <t>CH 8584067C</t>
  </si>
  <si>
    <t>CLUB LEGION CALVI Fact 181207</t>
  </si>
  <si>
    <t>CLUB LEGION Calvi Fact 181207</t>
  </si>
  <si>
    <t>Remboursement dette FFESSM</t>
  </si>
  <si>
    <t>Prélèvement</t>
  </si>
  <si>
    <t>Virement</t>
  </si>
  <si>
    <t>Université Corte Location Salle AG</t>
  </si>
  <si>
    <t>Progéliance net</t>
  </si>
  <si>
    <t>REPORT 31/12/2018</t>
  </si>
  <si>
    <t>comptes 01/01/2019</t>
  </si>
  <si>
    <t>APPEL COTISATION CROS</t>
  </si>
  <si>
    <t>Cotisation CROS</t>
  </si>
  <si>
    <t>AZURINE</t>
  </si>
  <si>
    <t>SEPA LICENCES CARTES Déc 2018</t>
  </si>
  <si>
    <t>Fact 103271 1013313 licences cartes déc 2018</t>
  </si>
  <si>
    <t>Martinez olivier</t>
  </si>
  <si>
    <t>Frais sur prélèvement SEPA</t>
  </si>
  <si>
    <t xml:space="preserve">Université Corte Location Salle </t>
  </si>
  <si>
    <t>VERT TIGE</t>
  </si>
  <si>
    <t>Cotisation Jazz association</t>
  </si>
  <si>
    <t>Air Corsica</t>
  </si>
  <si>
    <t>La poste</t>
  </si>
  <si>
    <t>L AMIRAUTE</t>
  </si>
  <si>
    <t>CB</t>
  </si>
  <si>
    <t>Déplacement DRJS et tribunal Ajaccio VRIJENS</t>
  </si>
  <si>
    <t>Fact 1013442 113389 FFESSM</t>
  </si>
  <si>
    <t>L Oriente</t>
  </si>
  <si>
    <t>Frais de déplacements</t>
  </si>
  <si>
    <t>AZURINE Extensions</t>
  </si>
  <si>
    <t>SEPA LICENCES CARTES Janv 2019</t>
  </si>
  <si>
    <t>Frais de déplacements Escales</t>
  </si>
  <si>
    <t>Frais de déplacements Désogère</t>
  </si>
  <si>
    <t>Remise chèque UCPA</t>
  </si>
  <si>
    <t>Remise 1 ch</t>
  </si>
  <si>
    <t>Frais de déplacements Buron</t>
  </si>
  <si>
    <t>CTR Fact 190235</t>
  </si>
  <si>
    <t>CREBS Fact 190236</t>
  </si>
  <si>
    <t>Remise chèque TARAVAO</t>
  </si>
  <si>
    <t>1 CH</t>
  </si>
  <si>
    <t>UCPA Fact 01/2019</t>
  </si>
  <si>
    <t>Repas Bastia Réunion Office de l'environnement</t>
  </si>
  <si>
    <t>LAFONT RC Comité</t>
  </si>
  <si>
    <t>Frais de déplacements VRIJENS</t>
  </si>
  <si>
    <t>Frais 2 déplacements VIGNOCCHI</t>
  </si>
  <si>
    <t>Frais déplacements VRIJENS réunion 15 Mars</t>
  </si>
  <si>
    <t>Le 24 Invitation des intervenants réunion Corte 15/03</t>
  </si>
  <si>
    <t>Le 24 Invitation des intervenants réunion 15/03 Corte</t>
  </si>
  <si>
    <t>Fact Salon plongée FFESSM</t>
  </si>
  <si>
    <t>SEPA LICENCES CARTES Février 2019</t>
  </si>
  <si>
    <t>Note de Frais DELMAS Alain</t>
  </si>
  <si>
    <t>ch 4404318</t>
  </si>
  <si>
    <t>TARAVO Fact 02/2019</t>
  </si>
  <si>
    <t>TARAVO Fact 01/2019</t>
  </si>
  <si>
    <t>Ristourne cartes 2018 codep 2B</t>
  </si>
  <si>
    <t>Ristourne cartes 2018 codep 2A</t>
  </si>
  <si>
    <t>FFESSM Ristournes cartes CODEP</t>
  </si>
  <si>
    <t>Fact FFESSM Février  1013544 1013389</t>
  </si>
  <si>
    <t>fact FFESSM 1013389 BIO</t>
  </si>
  <si>
    <t>Fact FFESSM 1013389 CTR</t>
  </si>
  <si>
    <t>Retour sur impayé SEPA Corse plongée</t>
  </si>
  <si>
    <t>frais impayé SEPA</t>
  </si>
  <si>
    <t>Ristourne cartes 2018 codep 2A FFESSM</t>
  </si>
  <si>
    <t>Ristourne cartes 2018 codep 2B FFESSM</t>
  </si>
  <si>
    <t>Relais d'Alsace</t>
  </si>
  <si>
    <t>CTR Fact 190322</t>
  </si>
  <si>
    <t>Subvention CTR 2019</t>
  </si>
  <si>
    <t>1er subvention</t>
  </si>
  <si>
    <t>Affilations 2019 associations revervées FFESSM</t>
  </si>
  <si>
    <t>Affiliations nationales assoc revésées FFESSM</t>
  </si>
  <si>
    <t>Fact 1063966 FFESSM Boutique CTR</t>
  </si>
  <si>
    <t>Frais déplacements LERISSEL Alien</t>
  </si>
  <si>
    <t>SPICE CIRCUS Supports de communication</t>
  </si>
  <si>
    <t>Frais déplacements BRURON Alien</t>
  </si>
  <si>
    <t>Facture Boutique CTR</t>
  </si>
  <si>
    <t>Cotisatio annuelle CB</t>
  </si>
  <si>
    <t>Fact FFESSM Mars 1013598 1013643</t>
  </si>
  <si>
    <t>SEPA LICENCES CARTES Mars 2019</t>
  </si>
  <si>
    <t>Fact FFESSM Mars 1013643 CTR</t>
  </si>
  <si>
    <t>SEPA LICENCES CARTES Mars 2019 et frais 1 rejet</t>
  </si>
  <si>
    <t>Frais déplacements BURON Alien</t>
  </si>
  <si>
    <t>COMPTES chèques 2019</t>
  </si>
  <si>
    <t>CTR Facture cartes avril F190440</t>
  </si>
  <si>
    <t>CTR Facture cartes avril 190440</t>
  </si>
  <si>
    <t>Casino remboursement Vrijens</t>
  </si>
  <si>
    <t>Casino remboursement Vrijens cartouches encre</t>
  </si>
  <si>
    <t>Frais Déplact SERAFINI Alien</t>
  </si>
  <si>
    <t>Frais Déplact Escales Alien</t>
  </si>
  <si>
    <t>Frais Déplact Buron Alien</t>
  </si>
  <si>
    <t>Publicité site ISULA</t>
  </si>
  <si>
    <t>SEPA LICENCES CARTES Avril 2019</t>
  </si>
  <si>
    <t>Publicité site ERAGNOLE</t>
  </si>
  <si>
    <t>Rejet SEPA EPIC</t>
  </si>
  <si>
    <t>Rejet Corse plongée</t>
  </si>
  <si>
    <t>Remboursement trop versé pub site ERAGNOLE</t>
  </si>
  <si>
    <t>Frais sur 2 impayés</t>
  </si>
  <si>
    <t>Fact FFESSM Avril CTR 1013750</t>
  </si>
  <si>
    <t>Fact FFESSM Avril 1013750 1013700</t>
  </si>
  <si>
    <t>Frais déplacement ESPLAT Alien</t>
  </si>
  <si>
    <t>Fact CTR Cartes CMAS mai</t>
  </si>
  <si>
    <t>Fact CREBS cartes cmas mai</t>
  </si>
  <si>
    <t>Fact TARAVO Mars et Avril</t>
  </si>
  <si>
    <t>CH 2484949</t>
  </si>
  <si>
    <t>SEPA LICENCES CARTES MAI 2019</t>
  </si>
  <si>
    <t>SEPA LICENCES CARTES MAI 2019 et 2 frais impayés</t>
  </si>
  <si>
    <t>LONGITUDE 181</t>
  </si>
  <si>
    <t>A Lucerna publicité site internet</t>
  </si>
  <si>
    <t>Frais déplacements Ajaccio Buron DREAL</t>
  </si>
  <si>
    <t>Fact FFESSM Mai 1013846 1013800 licences cartes</t>
  </si>
  <si>
    <t>Fact FFESSM Mai 1013846 CTR mai</t>
  </si>
  <si>
    <t>Fact FFESSM Mai 1013846 CREBS mai</t>
  </si>
  <si>
    <t>Facture cartes juin CTR</t>
  </si>
  <si>
    <t>1 ch</t>
  </si>
  <si>
    <t>Remise chèque 2eme REP Calvi</t>
  </si>
  <si>
    <t>Fact 190650 UCPA</t>
  </si>
  <si>
    <t>SEPA LICENCES CARTES JUIN 2019</t>
  </si>
  <si>
    <t>Fact FFESSM 1013963 1013921</t>
  </si>
  <si>
    <t>ALIEN Budget 2019 Office</t>
  </si>
  <si>
    <t>Office paiement factures ALIEN</t>
  </si>
  <si>
    <t>Subvention Archéologie 2019</t>
  </si>
  <si>
    <t>Remboursement trop percu PRODHOMME Romain</t>
  </si>
  <si>
    <t xml:space="preserve">SEPA LICENCES CARTES JUILLET </t>
  </si>
  <si>
    <t>Frais deplacements ALIEN Buron</t>
  </si>
  <si>
    <t>Frais deplacements ALIEN Ferrand</t>
  </si>
  <si>
    <t xml:space="preserve">Fact FFESSM juin 1013963 CTR </t>
  </si>
  <si>
    <t>Amirauté</t>
  </si>
  <si>
    <t>Frais déplacement Ajaccio réunion Préfet Vrijens</t>
  </si>
  <si>
    <t>Sortie ALIEN Buron Daniel</t>
  </si>
  <si>
    <t>Costa verde Loisirs plongées recherche ALIEN</t>
  </si>
  <si>
    <t>Remise chèques REP et TARAVO</t>
  </si>
  <si>
    <t>2 chèques</t>
  </si>
  <si>
    <t>ch 199577054</t>
  </si>
  <si>
    <t>Remise chèque 2eme REP Calvi juin et juillet</t>
  </si>
  <si>
    <t>Remise chèque taravo juillet</t>
  </si>
  <si>
    <t>ch 4835383</t>
  </si>
  <si>
    <t>Restaurant la Nautique</t>
  </si>
  <si>
    <t>Fact FFESSM BREVETS Juillet 19</t>
  </si>
  <si>
    <t>Fact FFESSM Licences Juillet 19</t>
  </si>
  <si>
    <t>Facture 190755 UCPA</t>
  </si>
  <si>
    <t>Frais bancaires</t>
  </si>
  <si>
    <t>Factures FFESSM cartes août et sept CTR</t>
  </si>
  <si>
    <t>Frais Alien Lerissel Karine</t>
  </si>
  <si>
    <t>Fact FFESSM Licences cartes Aout 19</t>
  </si>
  <si>
    <t>Facture FFESSM AOUT Brevets</t>
  </si>
  <si>
    <t>Facture FFESSM AOUT Licences</t>
  </si>
  <si>
    <t>Factures FFESSM cartes juillet août CTR</t>
  </si>
  <si>
    <t>Frais sur virement permanent</t>
  </si>
  <si>
    <t>SEPA LICENCES CARTES</t>
  </si>
  <si>
    <t xml:space="preserve">SEPA LICENCES CARTES </t>
  </si>
  <si>
    <t>Fact cartes CTR Aout</t>
  </si>
  <si>
    <t>Fact cartes CTR Juillet</t>
  </si>
  <si>
    <t>Fact FFESSM Licences cartes 1 au 14 sept</t>
  </si>
  <si>
    <t xml:space="preserve">Fact FFESSM cartes commissions sept </t>
  </si>
  <si>
    <t>Flashbay</t>
  </si>
  <si>
    <t>impayés prélèvement licences cartes</t>
  </si>
  <si>
    <t>Fact cartes sept CTR</t>
  </si>
  <si>
    <t xml:space="preserve">Fact FFESSM Licences cartes 1 au 14 sept et ctr </t>
  </si>
  <si>
    <t>Frais sur impayé SEPA</t>
  </si>
  <si>
    <t>Solde subvention CTR</t>
  </si>
  <si>
    <t>Facture rejeté SEPA + frais</t>
  </si>
  <si>
    <t>Facture rejeté SEPA</t>
  </si>
  <si>
    <t>Frais remboursé sur rejet SEPA</t>
  </si>
  <si>
    <t>Facture FFESSM 15 au 30/9 licences et cartes</t>
  </si>
  <si>
    <t>Affiliations 2020 clubs</t>
  </si>
  <si>
    <t>3010/2019</t>
  </si>
  <si>
    <t>CB Le grill réunion CTC Ajaccio</t>
  </si>
  <si>
    <t>Frais deplacements BURON ALIEN</t>
  </si>
  <si>
    <t>15/11/209</t>
  </si>
  <si>
    <t>Frais déplacement vrijens</t>
  </si>
  <si>
    <t>Reversement Licences 2A     2018-2019</t>
  </si>
  <si>
    <t>Reversement Licences 2B     2018-2019</t>
  </si>
  <si>
    <t>Reversement Cartes 2A         2018</t>
  </si>
  <si>
    <t>Reversement Cartes 2B         2018</t>
  </si>
  <si>
    <t>Règlement  licences / cartes 2018</t>
  </si>
  <si>
    <t>Reversement Cartes 2A FFESSM   2018</t>
  </si>
  <si>
    <t>Reversement Cartes 2B FFESSM   2018</t>
  </si>
  <si>
    <t>Règlement licences / Cartes            2018</t>
  </si>
  <si>
    <t>Ristournes reversées CODEP 2A</t>
  </si>
  <si>
    <t>Ristournes reversées CODEP 2B</t>
  </si>
  <si>
    <t>Frais virement permanent</t>
  </si>
  <si>
    <t>FFESSM Remb affiliations clubs</t>
  </si>
  <si>
    <t>UCPA Facture</t>
  </si>
  <si>
    <t>UCPA</t>
  </si>
  <si>
    <t>Facture UCPA Aout st septembre</t>
  </si>
  <si>
    <t>FFESSM Fact licences brevets oct 2019</t>
  </si>
  <si>
    <t>FFESSM Fact fournitures codep 2B</t>
  </si>
  <si>
    <t>Fact fournitures FFESSM codep 2B</t>
  </si>
  <si>
    <t>CODEP 2B Fact fournitures</t>
  </si>
  <si>
    <t>SEPA LICENCES CARTES 15 AU 30 SEPT</t>
  </si>
  <si>
    <t>SEPA LICENCES CARTES OCT et affiliation petit marin</t>
  </si>
  <si>
    <t>29/11/20219</t>
  </si>
  <si>
    <t>PETIT MARIN</t>
  </si>
  <si>
    <t>SEPA LICENCES CARTES 15 AU 30/9</t>
  </si>
  <si>
    <t xml:space="preserve">SEPA LICENCES CARTES OCT </t>
  </si>
  <si>
    <t>Frais deplacements BURON ALIEN Fête science</t>
  </si>
  <si>
    <t>CH TYRENNIA licences cartes fin sept 19</t>
  </si>
  <si>
    <t>ch 6568033</t>
  </si>
  <si>
    <t>Vrijens Note de Frais</t>
  </si>
  <si>
    <t>Repas réunions Ajaccio</t>
  </si>
  <si>
    <t>Licences adultes         calcul global avec Cartes</t>
  </si>
  <si>
    <t>Reversement cotisantions CODEP 2A et 2B</t>
  </si>
  <si>
    <t>Bulles Bastiaises tv</t>
  </si>
  <si>
    <t>Achat matériel portable comité</t>
  </si>
  <si>
    <t>Corsica Free diving annulation affiliation</t>
  </si>
  <si>
    <t>Achat matériel</t>
  </si>
  <si>
    <t>ch 6568034</t>
  </si>
  <si>
    <t>TYRENNIA licences cartes fin sept 19</t>
  </si>
  <si>
    <t>Tyrrhenia fact 191007 licences cartes</t>
  </si>
  <si>
    <t>CH 4835395</t>
  </si>
  <si>
    <t>Remise ch Tyrrhenia Taravo</t>
  </si>
  <si>
    <t>remise 2 ch</t>
  </si>
  <si>
    <t>Affiliation TARAVO Fact 190905</t>
  </si>
  <si>
    <t>Affiliations 2020 Taravo Fact 190905</t>
  </si>
  <si>
    <t>Clos Culombu Salon 2020</t>
  </si>
  <si>
    <t>SEPA Licences cartes novembre</t>
  </si>
  <si>
    <t>SEPA affiliation Lava</t>
  </si>
  <si>
    <t>FFESSM Fact nov licences cartes</t>
  </si>
  <si>
    <t>La poste Timbres enveloppes et recommandé</t>
  </si>
  <si>
    <t>La poste Timbres enveloppes</t>
  </si>
  <si>
    <t>VERT TIGE Couronne MME DESOGERE</t>
  </si>
  <si>
    <t>Flashbay Clefs USB comité</t>
  </si>
  <si>
    <t>Frais de 2 déplacements AG et réunion Corte VRIJENS</t>
  </si>
  <si>
    <t>Frais de déplacements Désogère AG Corte</t>
  </si>
  <si>
    <t>Frais de déplacements Escales AG Corte</t>
  </si>
  <si>
    <t xml:space="preserve">Frais de déplacements Buron AG et conseil gestion Parc </t>
  </si>
  <si>
    <t>Frais de déplacements VRIJENS Bastia réunion OEC</t>
  </si>
  <si>
    <t>Frais 2 déplacements VIGNOCCHI AG, réunion Corte</t>
  </si>
  <si>
    <t>Note de Frais DELMAS Alain réunion contôle Corte</t>
  </si>
  <si>
    <t>Frais déplacements Ajaccio Buron DREAL Ajaccio</t>
  </si>
  <si>
    <t>Frais déplacement Ajaccio réunion avec Préfet Vrijens</t>
  </si>
  <si>
    <t>Frais déplacement vrijens collège IR, réunion CTC Ajaccio</t>
  </si>
  <si>
    <t>Frais de déplacements Vrijens DRJSCS et CSJC</t>
  </si>
  <si>
    <t>Bouteilles vin réunion des régions Marseille</t>
  </si>
  <si>
    <t>Amirauté Repas réunion Préfet</t>
  </si>
  <si>
    <t>Repas réunions Préfet Ajaccio VRIJENS VIGNOCCHI</t>
  </si>
  <si>
    <t>L AMIRAUTE repas DRJS et Tribunal VRIJENS</t>
  </si>
  <si>
    <t>Martinez olivier Charcuterie pôt région Corse</t>
  </si>
  <si>
    <t>Clos Culombu Salon 2020 pôt région chemises invitations</t>
  </si>
  <si>
    <t>Air Corsica billet avion réunion de contrôle</t>
  </si>
  <si>
    <t>L Oriente restaurant AG CDR</t>
  </si>
  <si>
    <t>Relais d'Alsace Restaurant AG Nationale participants Corse</t>
  </si>
  <si>
    <t>Frais de déplacement VRIJENS</t>
  </si>
  <si>
    <t>Frais de déplacemens Vrijens AG CODEP 2B</t>
  </si>
  <si>
    <t>Subvention commission médicale 2019</t>
  </si>
  <si>
    <t>1er versement subvention 2019</t>
  </si>
  <si>
    <t>GRANDJEAN Frais de déplacements</t>
  </si>
  <si>
    <t>VIGNOCCHI réunion CDR 21/12</t>
  </si>
  <si>
    <t>VRIJENS GUIRAUD réunion CDR 21/12</t>
  </si>
  <si>
    <t>GRANDJEAN Frais déplacements AG 16/02 et CDR 21/12</t>
  </si>
  <si>
    <t>VRIJENS Déplacements CDR</t>
  </si>
  <si>
    <t>VIGNOCHHI Déplacements CDR</t>
  </si>
  <si>
    <t>ALFONSI réunion CDR 21/12</t>
  </si>
  <si>
    <t>OEC avance alien budget 2019</t>
  </si>
  <si>
    <t>reste crédit 1/1/2019</t>
  </si>
  <si>
    <t>Paement factures OEC 2018</t>
  </si>
  <si>
    <t>Reste a disposition</t>
  </si>
  <si>
    <t xml:space="preserve">a ce jour </t>
  </si>
  <si>
    <t>ALFONSI réunion CDR 21/12 déplacement</t>
  </si>
  <si>
    <t>TOMI réunion CDR 21/12 déplacement</t>
  </si>
  <si>
    <t>POIGET réunion CDR 21/12 déplacement</t>
  </si>
  <si>
    <t>ESCALES réunion CDR 21/12</t>
  </si>
  <si>
    <t>EARL ALTI CAMPI réunion CDR</t>
  </si>
  <si>
    <t>EARL ALTI CAMPI réunion CDR 21/12 salle et repas</t>
  </si>
  <si>
    <t>Frais sur rejet SEPA</t>
  </si>
  <si>
    <t>EPIC régul impayé SEPA</t>
  </si>
  <si>
    <t>Frais sur rejet SEPA EPIC</t>
  </si>
  <si>
    <t>ZARAGOZA Réunion CDR 21/12</t>
  </si>
  <si>
    <t>Débit 2018 / 2019</t>
  </si>
  <si>
    <t>Crédit 2018 / 2019</t>
  </si>
  <si>
    <t>a/c 24/7 decomptes 2019 / 2020</t>
  </si>
  <si>
    <t>Repport année comptable 2018</t>
  </si>
  <si>
    <t>débit 2019 / 2020</t>
  </si>
  <si>
    <t>Crédit 2019 / 2020</t>
  </si>
  <si>
    <t>Avoir théorique  01 janvier 2020</t>
  </si>
  <si>
    <t>Avoir Région  01 janvier 2020</t>
  </si>
  <si>
    <t>Lic.+ Cart. Déc.</t>
  </si>
  <si>
    <t>inconnu à ce jour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</si>
</sst>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  <numFmt numFmtId="177" formatCode="#,##0.00\ _€"/>
  </numFmts>
  <fonts count="76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4"/>
      <name val="Fredfont"/>
      <family val="0"/>
    </font>
    <font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4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  <font>
      <sz val="11"/>
      <color rgb="FF00B0F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4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9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10" xfId="0" applyNumberFormat="1" applyBorder="1" applyAlignment="1">
      <alignment horizontal="left"/>
    </xf>
    <xf numFmtId="175" fontId="0" fillId="0" borderId="10" xfId="0" applyNumberFormat="1" applyFont="1" applyBorder="1" applyAlignment="1">
      <alignment horizontal="right"/>
    </xf>
    <xf numFmtId="4" fontId="3" fillId="33" borderId="0" xfId="0" applyNumberFormat="1" applyFont="1" applyFill="1" applyAlignment="1">
      <alignment horizontal="center"/>
    </xf>
    <xf numFmtId="175" fontId="3" fillId="34" borderId="10" xfId="0" applyNumberFormat="1" applyFont="1" applyFill="1" applyBorder="1" applyAlignment="1">
      <alignment/>
    </xf>
    <xf numFmtId="14" fontId="3" fillId="34" borderId="12" xfId="0" applyNumberFormat="1" applyFont="1" applyFill="1" applyBorder="1" applyAlignment="1">
      <alignment horizontal="center"/>
    </xf>
    <xf numFmtId="14" fontId="68" fillId="0" borderId="13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4" fontId="0" fillId="35" borderId="10" xfId="0" applyNumberFormat="1" applyFill="1" applyBorder="1" applyAlignment="1">
      <alignment horizontal="left"/>
    </xf>
    <xf numFmtId="0" fontId="0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center"/>
    </xf>
    <xf numFmtId="4" fontId="11" fillId="36" borderId="15" xfId="0" applyNumberFormat="1" applyFont="1" applyFill="1" applyBorder="1" applyAlignment="1">
      <alignment/>
    </xf>
    <xf numFmtId="4" fontId="0" fillId="36" borderId="16" xfId="0" applyNumberFormat="1" applyFont="1" applyFill="1" applyBorder="1" applyAlignment="1">
      <alignment/>
    </xf>
    <xf numFmtId="3" fontId="0" fillId="36" borderId="16" xfId="0" applyNumberFormat="1" applyFont="1" applyFill="1" applyBorder="1" applyAlignment="1">
      <alignment/>
    </xf>
    <xf numFmtId="4" fontId="69" fillId="36" borderId="17" xfId="0" applyNumberFormat="1" applyFont="1" applyFill="1" applyBorder="1" applyAlignment="1">
      <alignment horizontal="right"/>
    </xf>
    <xf numFmtId="4" fontId="7" fillId="36" borderId="18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" fontId="12" fillId="36" borderId="14" xfId="0" applyNumberFormat="1" applyFont="1" applyFill="1" applyBorder="1" applyAlignment="1">
      <alignment/>
    </xf>
    <xf numFmtId="3" fontId="12" fillId="36" borderId="14" xfId="0" applyNumberFormat="1" applyFont="1" applyFill="1" applyBorder="1" applyAlignment="1">
      <alignment/>
    </xf>
    <xf numFmtId="176" fontId="69" fillId="36" borderId="19" xfId="0" applyNumberFormat="1" applyFont="1" applyFill="1" applyBorder="1" applyAlignment="1">
      <alignment horizontal="right"/>
    </xf>
    <xf numFmtId="4" fontId="5" fillId="36" borderId="20" xfId="0" applyNumberFormat="1" applyFont="1" applyFill="1" applyBorder="1" applyAlignment="1">
      <alignment horizontal="center"/>
    </xf>
    <xf numFmtId="4" fontId="5" fillId="37" borderId="21" xfId="0" applyNumberFormat="1" applyFont="1" applyFill="1" applyBorder="1" applyAlignment="1">
      <alignment horizontal="center"/>
    </xf>
    <xf numFmtId="4" fontId="0" fillId="36" borderId="21" xfId="0" applyNumberFormat="1" applyFont="1" applyFill="1" applyBorder="1" applyAlignment="1">
      <alignment/>
    </xf>
    <xf numFmtId="176" fontId="69" fillId="36" borderId="19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 horizontal="center"/>
    </xf>
    <xf numFmtId="175" fontId="0" fillId="0" borderId="1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0" fillId="0" borderId="22" xfId="0" applyNumberFormat="1" applyFont="1" applyBorder="1" applyAlignment="1">
      <alignment horizontal="left"/>
    </xf>
    <xf numFmtId="4" fontId="5" fillId="0" borderId="23" xfId="0" applyNumberFormat="1" applyFont="1" applyBorder="1" applyAlignment="1">
      <alignment horizontal="center"/>
    </xf>
    <xf numFmtId="4" fontId="0" fillId="38" borderId="15" xfId="0" applyNumberFormat="1" applyFont="1" applyFill="1" applyBorder="1" applyAlignment="1">
      <alignment/>
    </xf>
    <xf numFmtId="4" fontId="0" fillId="38" borderId="16" xfId="0" applyNumberFormat="1" applyFont="1" applyFill="1" applyBorder="1" applyAlignment="1">
      <alignment/>
    </xf>
    <xf numFmtId="3" fontId="0" fillId="38" borderId="16" xfId="0" applyNumberFormat="1" applyFont="1" applyFill="1" applyBorder="1" applyAlignment="1">
      <alignment/>
    </xf>
    <xf numFmtId="4" fontId="69" fillId="38" borderId="19" xfId="0" applyNumberFormat="1" applyFont="1" applyFill="1" applyBorder="1" applyAlignment="1">
      <alignment horizontal="right"/>
    </xf>
    <xf numFmtId="4" fontId="7" fillId="38" borderId="18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3" fillId="38" borderId="21" xfId="0" applyNumberFormat="1" applyFont="1" applyFill="1" applyBorder="1" applyAlignment="1">
      <alignment/>
    </xf>
    <xf numFmtId="4" fontId="3" fillId="38" borderId="14" xfId="0" applyNumberFormat="1" applyFont="1" applyFill="1" applyBorder="1" applyAlignment="1">
      <alignment/>
    </xf>
    <xf numFmtId="176" fontId="69" fillId="38" borderId="19" xfId="0" applyNumberFormat="1" applyFont="1" applyFill="1" applyBorder="1" applyAlignment="1">
      <alignment/>
    </xf>
    <xf numFmtId="4" fontId="5" fillId="38" borderId="20" xfId="0" applyNumberFormat="1" applyFont="1" applyFill="1" applyBorder="1" applyAlignment="1">
      <alignment horizontal="center"/>
    </xf>
    <xf numFmtId="4" fontId="5" fillId="33" borderId="24" xfId="0" applyNumberFormat="1" applyFont="1" applyFill="1" applyBorder="1" applyAlignment="1">
      <alignment horizontal="center"/>
    </xf>
    <xf numFmtId="4" fontId="12" fillId="38" borderId="24" xfId="0" applyNumberFormat="1" applyFont="1" applyFill="1" applyBorder="1" applyAlignment="1">
      <alignment horizontal="left"/>
    </xf>
    <xf numFmtId="4" fontId="12" fillId="38" borderId="0" xfId="0" applyNumberFormat="1" applyFont="1" applyFill="1" applyAlignment="1">
      <alignment horizontal="left"/>
    </xf>
    <xf numFmtId="176" fontId="69" fillId="38" borderId="19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3" fillId="33" borderId="24" xfId="0" applyNumberFormat="1" applyFont="1" applyFill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4" fontId="69" fillId="38" borderId="17" xfId="0" applyNumberFormat="1" applyFont="1" applyFill="1" applyBorder="1" applyAlignment="1">
      <alignment horizontal="right"/>
    </xf>
    <xf numFmtId="4" fontId="6" fillId="38" borderId="15" xfId="0" applyNumberFormat="1" applyFont="1" applyFill="1" applyBorder="1" applyAlignment="1">
      <alignment/>
    </xf>
    <xf numFmtId="3" fontId="6" fillId="38" borderId="16" xfId="0" applyNumberFormat="1" applyFont="1" applyFill="1" applyBorder="1" applyAlignment="1">
      <alignment/>
    </xf>
    <xf numFmtId="4" fontId="7" fillId="38" borderId="17" xfId="0" applyNumberFormat="1" applyFont="1" applyFill="1" applyBorder="1" applyAlignment="1">
      <alignment horizontal="center"/>
    </xf>
    <xf numFmtId="176" fontId="69" fillId="38" borderId="26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 horizontal="center"/>
    </xf>
    <xf numFmtId="4" fontId="12" fillId="38" borderId="21" xfId="0" applyNumberFormat="1" applyFont="1" applyFill="1" applyBorder="1" applyAlignment="1">
      <alignment horizontal="right"/>
    </xf>
    <xf numFmtId="4" fontId="12" fillId="38" borderId="14" xfId="0" applyNumberFormat="1" applyFont="1" applyFill="1" applyBorder="1" applyAlignment="1">
      <alignment horizontal="left"/>
    </xf>
    <xf numFmtId="176" fontId="69" fillId="38" borderId="26" xfId="0" applyNumberFormat="1" applyFont="1" applyFill="1" applyBorder="1" applyAlignment="1">
      <alignment horizontal="right"/>
    </xf>
    <xf numFmtId="4" fontId="5" fillId="38" borderId="26" xfId="0" applyNumberFormat="1" applyFont="1" applyFill="1" applyBorder="1" applyAlignment="1">
      <alignment horizontal="center"/>
    </xf>
    <xf numFmtId="4" fontId="13" fillId="33" borderId="12" xfId="0" applyNumberFormat="1" applyFont="1" applyFill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0" fillId="38" borderId="14" xfId="0" applyNumberFormat="1" applyFont="1" applyFill="1" applyBorder="1" applyAlignment="1">
      <alignment/>
    </xf>
    <xf numFmtId="4" fontId="12" fillId="38" borderId="14" xfId="0" applyNumberFormat="1" applyFont="1" applyFill="1" applyBorder="1" applyAlignment="1">
      <alignment/>
    </xf>
    <xf numFmtId="3" fontId="14" fillId="38" borderId="14" xfId="0" applyNumberFormat="1" applyFont="1" applyFill="1" applyBorder="1" applyAlignment="1">
      <alignment/>
    </xf>
    <xf numFmtId="4" fontId="15" fillId="38" borderId="21" xfId="0" applyNumberFormat="1" applyFont="1" applyFill="1" applyBorder="1" applyAlignment="1">
      <alignment horizontal="right"/>
    </xf>
    <xf numFmtId="4" fontId="15" fillId="38" borderId="14" xfId="0" applyNumberFormat="1" applyFont="1" applyFill="1" applyBorder="1" applyAlignment="1">
      <alignment horizontal="left"/>
    </xf>
    <xf numFmtId="4" fontId="16" fillId="38" borderId="26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left"/>
    </xf>
    <xf numFmtId="175" fontId="0" fillId="0" borderId="17" xfId="0" applyNumberFormat="1" applyFont="1" applyBorder="1" applyAlignment="1">
      <alignment horizontal="right"/>
    </xf>
    <xf numFmtId="4" fontId="0" fillId="38" borderId="15" xfId="0" applyNumberFormat="1" applyFont="1" applyFill="1" applyBorder="1" applyAlignment="1">
      <alignment/>
    </xf>
    <xf numFmtId="175" fontId="0" fillId="0" borderId="18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center"/>
    </xf>
    <xf numFmtId="4" fontId="3" fillId="0" borderId="18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center"/>
    </xf>
    <xf numFmtId="176" fontId="0" fillId="0" borderId="2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5" fillId="0" borderId="0" xfId="0" applyNumberFormat="1" applyFont="1" applyAlignment="1">
      <alignment horizontal="right"/>
    </xf>
    <xf numFmtId="4" fontId="17" fillId="0" borderId="29" xfId="0" applyNumberFormat="1" applyFont="1" applyBorder="1" applyAlignment="1">
      <alignment/>
    </xf>
    <xf numFmtId="4" fontId="17" fillId="33" borderId="3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20" xfId="0" applyNumberFormat="1" applyFont="1" applyFill="1" applyBorder="1" applyAlignment="1">
      <alignment horizontal="right"/>
    </xf>
    <xf numFmtId="14" fontId="0" fillId="35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175" fontId="3" fillId="9" borderId="10" xfId="0" applyNumberFormat="1" applyFont="1" applyFill="1" applyBorder="1" applyAlignment="1">
      <alignment horizontal="right"/>
    </xf>
    <xf numFmtId="175" fontId="0" fillId="0" borderId="10" xfId="0" applyNumberFormat="1" applyFont="1" applyBorder="1" applyAlignment="1">
      <alignment/>
    </xf>
    <xf numFmtId="14" fontId="0" fillId="9" borderId="22" xfId="0" applyNumberFormat="1" applyFont="1" applyFill="1" applyBorder="1" applyAlignment="1">
      <alignment/>
    </xf>
    <xf numFmtId="14" fontId="0" fillId="9" borderId="13" xfId="0" applyNumberFormat="1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3" fillId="34" borderId="12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/>
    </xf>
    <xf numFmtId="14" fontId="68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4" fontId="3" fillId="34" borderId="12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/>
    </xf>
    <xf numFmtId="14" fontId="68" fillId="0" borderId="13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right"/>
    </xf>
    <xf numFmtId="14" fontId="0" fillId="35" borderId="10" xfId="0" applyNumberFormat="1" applyFont="1" applyFill="1" applyBorder="1" applyAlignment="1">
      <alignment horizontal="left"/>
    </xf>
    <xf numFmtId="14" fontId="0" fillId="35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5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35" borderId="10" xfId="0" applyNumberFormat="1" applyFont="1" applyFill="1" applyBorder="1" applyAlignment="1">
      <alignment horizontal="left"/>
    </xf>
    <xf numFmtId="14" fontId="0" fillId="35" borderId="10" xfId="0" applyNumberFormat="1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75" fontId="3" fillId="9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 horizontal="right"/>
    </xf>
    <xf numFmtId="14" fontId="0" fillId="35" borderId="10" xfId="0" applyNumberFormat="1" applyFont="1" applyFill="1" applyBorder="1" applyAlignment="1">
      <alignment horizontal="left"/>
    </xf>
    <xf numFmtId="17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4" fontId="3" fillId="34" borderId="12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/>
    </xf>
    <xf numFmtId="14" fontId="68" fillId="0" borderId="13" xfId="0" applyNumberFormat="1" applyFont="1" applyBorder="1" applyAlignment="1">
      <alignment horizontal="center"/>
    </xf>
    <xf numFmtId="175" fontId="0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4" fontId="0" fillId="35" borderId="10" xfId="0" applyNumberForma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4" fontId="0" fillId="35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center"/>
    </xf>
    <xf numFmtId="175" fontId="68" fillId="0" borderId="10" xfId="0" applyNumberFormat="1" applyFont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19" borderId="15" xfId="0" applyFill="1" applyBorder="1" applyAlignment="1">
      <alignment horizontal="center"/>
    </xf>
    <xf numFmtId="0" fontId="39" fillId="19" borderId="15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9" borderId="15" xfId="0" applyFont="1" applyFill="1" applyBorder="1" applyAlignment="1">
      <alignment horizontal="center"/>
    </xf>
    <xf numFmtId="0" fontId="39" fillId="39" borderId="18" xfId="0" applyFont="1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39" fillId="19" borderId="21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9" borderId="21" xfId="0" applyFont="1" applyFill="1" applyBorder="1" applyAlignment="1">
      <alignment horizontal="center"/>
    </xf>
    <xf numFmtId="0" fontId="39" fillId="39" borderId="20" xfId="0" applyFont="1" applyFill="1" applyBorder="1" applyAlignment="1">
      <alignment horizontal="center"/>
    </xf>
    <xf numFmtId="0" fontId="66" fillId="0" borderId="31" xfId="0" applyFont="1" applyBorder="1" applyAlignment="1">
      <alignment/>
    </xf>
    <xf numFmtId="0" fontId="51" fillId="33" borderId="24" xfId="0" applyFont="1" applyFill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8" fontId="51" fillId="33" borderId="24" xfId="0" applyNumberFormat="1" applyFont="1" applyFill="1" applyBorder="1" applyAlignment="1">
      <alignment horizontal="center"/>
    </xf>
    <xf numFmtId="176" fontId="39" fillId="0" borderId="24" xfId="0" applyNumberFormat="1" applyFont="1" applyBorder="1" applyAlignment="1">
      <alignment horizontal="center"/>
    </xf>
    <xf numFmtId="176" fontId="39" fillId="0" borderId="25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66" fillId="0" borderId="32" xfId="0" applyFont="1" applyBorder="1" applyAlignment="1">
      <alignment/>
    </xf>
    <xf numFmtId="0" fontId="51" fillId="33" borderId="33" xfId="0" applyFont="1" applyFill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0" fontId="66" fillId="0" borderId="35" xfId="0" applyFont="1" applyBorder="1" applyAlignment="1">
      <alignment/>
    </xf>
    <xf numFmtId="176" fontId="0" fillId="0" borderId="3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  <xf numFmtId="0" fontId="66" fillId="0" borderId="38" xfId="0" applyFont="1" applyBorder="1" applyAlignment="1">
      <alignment/>
    </xf>
    <xf numFmtId="0" fontId="0" fillId="33" borderId="33" xfId="0" applyFill="1" applyBorder="1" applyAlignment="1">
      <alignment horizontal="center"/>
    </xf>
    <xf numFmtId="0" fontId="70" fillId="19" borderId="11" xfId="0" applyFont="1" applyFill="1" applyBorder="1" applyAlignment="1">
      <alignment/>
    </xf>
    <xf numFmtId="0" fontId="70" fillId="33" borderId="11" xfId="0" applyFont="1" applyFill="1" applyBorder="1" applyAlignment="1">
      <alignment horizontal="center" vertical="center"/>
    </xf>
    <xf numFmtId="176" fontId="70" fillId="39" borderId="11" xfId="0" applyNumberFormat="1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2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left"/>
    </xf>
    <xf numFmtId="8" fontId="0" fillId="0" borderId="0" xfId="0" applyNumberFormat="1" applyAlignment="1">
      <alignment/>
    </xf>
    <xf numFmtId="175" fontId="0" fillId="35" borderId="10" xfId="0" applyNumberFormat="1" applyFont="1" applyFill="1" applyBorder="1" applyAlignment="1">
      <alignment horizontal="right"/>
    </xf>
    <xf numFmtId="175" fontId="0" fillId="35" borderId="10" xfId="0" applyNumberFormat="1" applyFont="1" applyFill="1" applyBorder="1" applyAlignment="1">
      <alignment/>
    </xf>
    <xf numFmtId="175" fontId="0" fillId="35" borderId="10" xfId="0" applyNumberFormat="1" applyFont="1" applyFill="1" applyBorder="1" applyAlignment="1">
      <alignment horizontal="right"/>
    </xf>
    <xf numFmtId="14" fontId="0" fillId="40" borderId="10" xfId="0" applyNumberFormat="1" applyFont="1" applyFill="1" applyBorder="1" applyAlignment="1">
      <alignment horizontal="left"/>
    </xf>
    <xf numFmtId="0" fontId="0" fillId="40" borderId="10" xfId="0" applyFont="1" applyFill="1" applyBorder="1" applyAlignment="1">
      <alignment/>
    </xf>
    <xf numFmtId="175" fontId="0" fillId="40" borderId="10" xfId="0" applyNumberFormat="1" applyFont="1" applyFill="1" applyBorder="1" applyAlignment="1">
      <alignment/>
    </xf>
    <xf numFmtId="175" fontId="0" fillId="35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176" fontId="41" fillId="0" borderId="24" xfId="0" applyNumberFormat="1" applyFont="1" applyBorder="1" applyAlignment="1">
      <alignment/>
    </xf>
    <xf numFmtId="176" fontId="71" fillId="0" borderId="24" xfId="0" applyNumberFormat="1" applyFont="1" applyBorder="1" applyAlignment="1">
      <alignment horizontal="center"/>
    </xf>
    <xf numFmtId="176" fontId="51" fillId="0" borderId="24" xfId="0" applyNumberFormat="1" applyFont="1" applyBorder="1" applyAlignment="1">
      <alignment horizontal="center"/>
    </xf>
    <xf numFmtId="176" fontId="43" fillId="0" borderId="24" xfId="0" applyNumberFormat="1" applyFont="1" applyBorder="1" applyAlignment="1">
      <alignment horizontal="center"/>
    </xf>
    <xf numFmtId="176" fontId="43" fillId="0" borderId="34" xfId="0" applyNumberFormat="1" applyFont="1" applyBorder="1" applyAlignment="1">
      <alignment horizontal="center"/>
    </xf>
    <xf numFmtId="176" fontId="43" fillId="0" borderId="33" xfId="0" applyNumberFormat="1" applyFont="1" applyBorder="1" applyAlignment="1">
      <alignment horizontal="center"/>
    </xf>
    <xf numFmtId="176" fontId="43" fillId="0" borderId="36" xfId="0" applyNumberFormat="1" applyFont="1" applyBorder="1" applyAlignment="1">
      <alignment horizontal="center"/>
    </xf>
    <xf numFmtId="176" fontId="43" fillId="0" borderId="36" xfId="0" applyNumberFormat="1" applyFont="1" applyBorder="1" applyAlignment="1">
      <alignment/>
    </xf>
    <xf numFmtId="176" fontId="43" fillId="0" borderId="33" xfId="0" applyNumberFormat="1" applyFont="1" applyBorder="1" applyAlignment="1">
      <alignment/>
    </xf>
    <xf numFmtId="176" fontId="70" fillId="19" borderId="11" xfId="0" applyNumberFormat="1" applyFont="1" applyFill="1" applyBorder="1" applyAlignment="1">
      <alignment horizontal="center"/>
    </xf>
    <xf numFmtId="176" fontId="44" fillId="19" borderId="11" xfId="0" applyNumberFormat="1" applyFont="1" applyFill="1" applyBorder="1" applyAlignment="1">
      <alignment horizontal="center"/>
    </xf>
    <xf numFmtId="176" fontId="44" fillId="19" borderId="11" xfId="0" applyNumberFormat="1" applyFont="1" applyFill="1" applyBorder="1" applyAlignment="1">
      <alignment horizontal="center" vertical="center"/>
    </xf>
    <xf numFmtId="8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175" fontId="0" fillId="41" borderId="0" xfId="0" applyNumberFormat="1" applyFill="1" applyAlignment="1">
      <alignment/>
    </xf>
    <xf numFmtId="14" fontId="0" fillId="35" borderId="22" xfId="0" applyNumberFormat="1" applyFont="1" applyFill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175" fontId="1" fillId="0" borderId="10" xfId="0" applyNumberFormat="1" applyFont="1" applyBorder="1" applyAlignment="1">
      <alignment/>
    </xf>
    <xf numFmtId="4" fontId="7" fillId="0" borderId="22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176" fontId="0" fillId="35" borderId="10" xfId="0" applyNumberFormat="1" applyFill="1" applyBorder="1" applyAlignment="1">
      <alignment horizontal="center"/>
    </xf>
    <xf numFmtId="175" fontId="7" fillId="35" borderId="10" xfId="0" applyNumberFormat="1" applyFont="1" applyFill="1" applyBorder="1" applyAlignment="1">
      <alignment horizontal="center"/>
    </xf>
    <xf numFmtId="14" fontId="0" fillId="35" borderId="18" xfId="0" applyNumberFormat="1" applyFill="1" applyBorder="1" applyAlignment="1">
      <alignment horizontal="left"/>
    </xf>
    <xf numFmtId="176" fontId="0" fillId="35" borderId="18" xfId="0" applyNumberFormat="1" applyFill="1" applyBorder="1" applyAlignment="1">
      <alignment horizontal="center"/>
    </xf>
    <xf numFmtId="175" fontId="7" fillId="35" borderId="18" xfId="0" applyNumberFormat="1" applyFont="1" applyFill="1" applyBorder="1" applyAlignment="1">
      <alignment horizontal="center"/>
    </xf>
    <xf numFmtId="175" fontId="1" fillId="35" borderId="1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68" fillId="0" borderId="0" xfId="0" applyNumberFormat="1" applyFont="1" applyAlignment="1">
      <alignment horizontal="center"/>
    </xf>
    <xf numFmtId="4" fontId="68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5" fontId="0" fillId="40" borderId="10" xfId="0" applyNumberFormat="1" applyFont="1" applyFill="1" applyBorder="1" applyAlignment="1">
      <alignment horizontal="right"/>
    </xf>
    <xf numFmtId="14" fontId="0" fillId="40" borderId="10" xfId="0" applyNumberFormat="1" applyFill="1" applyBorder="1" applyAlignment="1">
      <alignment horizontal="left"/>
    </xf>
    <xf numFmtId="0" fontId="0" fillId="40" borderId="10" xfId="0" applyFill="1" applyBorder="1" applyAlignment="1">
      <alignment/>
    </xf>
    <xf numFmtId="175" fontId="0" fillId="40" borderId="10" xfId="0" applyNumberFormat="1" applyFont="1" applyFill="1" applyBorder="1" applyAlignment="1">
      <alignment horizontal="right"/>
    </xf>
    <xf numFmtId="14" fontId="0" fillId="40" borderId="10" xfId="0" applyNumberFormat="1" applyFont="1" applyFill="1" applyBorder="1" applyAlignment="1">
      <alignment horizontal="left"/>
    </xf>
    <xf numFmtId="175" fontId="0" fillId="40" borderId="10" xfId="0" applyNumberFormat="1" applyFont="1" applyFill="1" applyBorder="1" applyAlignment="1">
      <alignment horizontal="right"/>
    </xf>
    <xf numFmtId="175" fontId="0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8" fontId="0" fillId="40" borderId="0" xfId="0" applyNumberFormat="1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ont="1" applyFill="1" applyBorder="1" applyAlignment="1">
      <alignment/>
    </xf>
    <xf numFmtId="175" fontId="72" fillId="40" borderId="0" xfId="0" applyNumberFormat="1" applyFont="1" applyFill="1" applyAlignment="1">
      <alignment/>
    </xf>
    <xf numFmtId="175" fontId="0" fillId="40" borderId="0" xfId="0" applyNumberFormat="1" applyFill="1" applyAlignment="1">
      <alignment/>
    </xf>
    <xf numFmtId="14" fontId="0" fillId="15" borderId="10" xfId="0" applyNumberFormat="1" applyFont="1" applyFill="1" applyBorder="1" applyAlignment="1">
      <alignment horizontal="left"/>
    </xf>
    <xf numFmtId="0" fontId="0" fillId="15" borderId="10" xfId="0" applyFont="1" applyFill="1" applyBorder="1" applyAlignment="1">
      <alignment/>
    </xf>
    <xf numFmtId="175" fontId="0" fillId="15" borderId="10" xfId="0" applyNumberFormat="1" applyFont="1" applyFill="1" applyBorder="1" applyAlignment="1">
      <alignment/>
    </xf>
    <xf numFmtId="175" fontId="0" fillId="15" borderId="10" xfId="0" applyNumberFormat="1" applyFont="1" applyFill="1" applyBorder="1" applyAlignment="1">
      <alignment horizontal="right"/>
    </xf>
    <xf numFmtId="175" fontId="0" fillId="15" borderId="10" xfId="0" applyNumberFormat="1" applyFont="1" applyFill="1" applyBorder="1" applyAlignment="1">
      <alignment horizontal="right"/>
    </xf>
    <xf numFmtId="175" fontId="0" fillId="15" borderId="10" xfId="0" applyNumberFormat="1" applyFont="1" applyFill="1" applyBorder="1" applyAlignment="1">
      <alignment/>
    </xf>
    <xf numFmtId="14" fontId="0" fillId="15" borderId="10" xfId="0" applyNumberFormat="1" applyFont="1" applyFill="1" applyBorder="1" applyAlignment="1">
      <alignment horizontal="left"/>
    </xf>
    <xf numFmtId="175" fontId="0" fillId="15" borderId="10" xfId="0" applyNumberFormat="1" applyFont="1" applyFill="1" applyBorder="1" applyAlignment="1">
      <alignment horizontal="right"/>
    </xf>
    <xf numFmtId="0" fontId="0" fillId="15" borderId="10" xfId="0" applyFill="1" applyBorder="1" applyAlignment="1">
      <alignment/>
    </xf>
    <xf numFmtId="0" fontId="0" fillId="15" borderId="0" xfId="0" applyFont="1" applyFill="1" applyAlignment="1">
      <alignment/>
    </xf>
    <xf numFmtId="8" fontId="0" fillId="15" borderId="0" xfId="0" applyNumberFormat="1" applyFill="1" applyAlignment="1">
      <alignment/>
    </xf>
    <xf numFmtId="175" fontId="0" fillId="15" borderId="0" xfId="0" applyNumberFormat="1" applyFill="1" applyAlignment="1">
      <alignment/>
    </xf>
    <xf numFmtId="0" fontId="0" fillId="15" borderId="0" xfId="0" applyFill="1" applyAlignment="1">
      <alignment/>
    </xf>
    <xf numFmtId="175" fontId="13" fillId="0" borderId="10" xfId="0" applyNumberFormat="1" applyFont="1" applyBorder="1" applyAlignment="1">
      <alignment horizontal="right"/>
    </xf>
    <xf numFmtId="4" fontId="73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left"/>
    </xf>
    <xf numFmtId="4" fontId="0" fillId="0" borderId="2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4" fontId="3" fillId="36" borderId="21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left"/>
    </xf>
    <xf numFmtId="4" fontId="0" fillId="0" borderId="26" xfId="0" applyNumberFormat="1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4" fontId="7" fillId="0" borderId="22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4" fontId="68" fillId="0" borderId="22" xfId="0" applyNumberFormat="1" applyFont="1" applyBorder="1" applyAlignment="1">
      <alignment horizontal="left"/>
    </xf>
    <xf numFmtId="4" fontId="68" fillId="0" borderId="13" xfId="0" applyNumberFormat="1" applyFont="1" applyBorder="1" applyAlignment="1">
      <alignment horizontal="left"/>
    </xf>
    <xf numFmtId="4" fontId="68" fillId="0" borderId="12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left"/>
    </xf>
    <xf numFmtId="4" fontId="7" fillId="0" borderId="13" xfId="0" applyNumberFormat="1" applyFont="1" applyBorder="1" applyAlignment="1">
      <alignment horizontal="left"/>
    </xf>
    <xf numFmtId="4" fontId="74" fillId="0" borderId="29" xfId="0" applyNumberFormat="1" applyFont="1" applyBorder="1" applyAlignment="1">
      <alignment horizontal="right" vertical="center"/>
    </xf>
    <xf numFmtId="4" fontId="74" fillId="0" borderId="30" xfId="0" applyNumberFormat="1" applyFont="1" applyBorder="1" applyAlignment="1">
      <alignment horizontal="right" vertical="center"/>
    </xf>
    <xf numFmtId="4" fontId="74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4" borderId="22" xfId="0" applyNumberFormat="1" applyFont="1" applyFill="1" applyBorder="1" applyAlignment="1">
      <alignment horizontal="center"/>
    </xf>
    <xf numFmtId="14" fontId="3" fillId="34" borderId="12" xfId="0" applyNumberFormat="1" applyFont="1" applyFill="1" applyBorder="1" applyAlignment="1">
      <alignment horizontal="center"/>
    </xf>
    <xf numFmtId="175" fontId="68" fillId="0" borderId="22" xfId="0" applyNumberFormat="1" applyFont="1" applyBorder="1" applyAlignment="1">
      <alignment horizontal="center"/>
    </xf>
    <xf numFmtId="14" fontId="68" fillId="0" borderId="12" xfId="0" applyNumberFormat="1" applyFont="1" applyBorder="1" applyAlignment="1">
      <alignment horizontal="center"/>
    </xf>
    <xf numFmtId="14" fontId="68" fillId="0" borderId="22" xfId="0" applyNumberFormat="1" applyFont="1" applyBorder="1" applyAlignment="1">
      <alignment horizontal="center"/>
    </xf>
    <xf numFmtId="14" fontId="68" fillId="0" borderId="13" xfId="0" applyNumberFormat="1" applyFont="1" applyBorder="1" applyAlignment="1">
      <alignment horizontal="center"/>
    </xf>
    <xf numFmtId="14" fontId="0" fillId="9" borderId="39" xfId="0" applyNumberFormat="1" applyFont="1" applyFill="1" applyBorder="1" applyAlignment="1">
      <alignment horizontal="left"/>
    </xf>
    <xf numFmtId="14" fontId="0" fillId="9" borderId="40" xfId="0" applyNumberFormat="1" applyFont="1" applyFill="1" applyBorder="1" applyAlignment="1">
      <alignment horizontal="left"/>
    </xf>
    <xf numFmtId="14" fontId="0" fillId="9" borderId="41" xfId="0" applyNumberFormat="1" applyFont="1" applyFill="1" applyBorder="1" applyAlignment="1">
      <alignment horizontal="left"/>
    </xf>
    <xf numFmtId="14" fontId="0" fillId="9" borderId="22" xfId="0" applyNumberFormat="1" applyFont="1" applyFill="1" applyBorder="1" applyAlignment="1">
      <alignment horizontal="left"/>
    </xf>
    <xf numFmtId="14" fontId="0" fillId="9" borderId="13" xfId="0" applyNumberFormat="1" applyFill="1" applyBorder="1" applyAlignment="1">
      <alignment horizontal="left"/>
    </xf>
    <xf numFmtId="14" fontId="0" fillId="9" borderId="12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3" fillId="34" borderId="12" xfId="0" applyNumberFormat="1" applyFont="1" applyFill="1" applyBorder="1" applyAlignment="1">
      <alignment horizontal="center"/>
    </xf>
    <xf numFmtId="14" fontId="0" fillId="9" borderId="39" xfId="0" applyNumberFormat="1" applyFont="1" applyFill="1" applyBorder="1" applyAlignment="1">
      <alignment horizontal="left"/>
    </xf>
    <xf numFmtId="14" fontId="0" fillId="9" borderId="40" xfId="0" applyNumberFormat="1" applyFont="1" applyFill="1" applyBorder="1" applyAlignment="1">
      <alignment horizontal="left"/>
    </xf>
    <xf numFmtId="14" fontId="0" fillId="9" borderId="41" xfId="0" applyNumberFormat="1" applyFont="1" applyFill="1" applyBorder="1" applyAlignment="1">
      <alignment horizontal="left"/>
    </xf>
    <xf numFmtId="14" fontId="0" fillId="9" borderId="22" xfId="0" applyNumberFormat="1" applyFont="1" applyFill="1" applyBorder="1" applyAlignment="1">
      <alignment horizontal="left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14" fontId="3" fillId="34" borderId="12" xfId="0" applyNumberFormat="1" applyFont="1" applyFill="1" applyBorder="1" applyAlignment="1">
      <alignment horizontal="center"/>
    </xf>
    <xf numFmtId="14" fontId="0" fillId="9" borderId="39" xfId="0" applyNumberFormat="1" applyFont="1" applyFill="1" applyBorder="1" applyAlignment="1">
      <alignment horizontal="left"/>
    </xf>
    <xf numFmtId="14" fontId="0" fillId="9" borderId="40" xfId="0" applyNumberFormat="1" applyFont="1" applyFill="1" applyBorder="1" applyAlignment="1">
      <alignment horizontal="left"/>
    </xf>
    <xf numFmtId="14" fontId="0" fillId="9" borderId="41" xfId="0" applyNumberFormat="1" applyFont="1" applyFill="1" applyBorder="1" applyAlignment="1">
      <alignment horizontal="left"/>
    </xf>
    <xf numFmtId="14" fontId="0" fillId="9" borderId="22" xfId="0" applyNumberFormat="1" applyFont="1" applyFill="1" applyBorder="1" applyAlignment="1">
      <alignment horizontal="left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9" borderId="22" xfId="0" applyNumberFormat="1" applyFont="1" applyFill="1" applyBorder="1" applyAlignment="1">
      <alignment horizontal="left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14" fontId="3" fillId="34" borderId="12" xfId="0" applyNumberFormat="1" applyFont="1" applyFill="1" applyBorder="1" applyAlignment="1">
      <alignment horizontal="center"/>
    </xf>
    <xf numFmtId="14" fontId="0" fillId="9" borderId="13" xfId="0" applyNumberFormat="1" applyFont="1" applyFill="1" applyBorder="1" applyAlignment="1">
      <alignment horizontal="left"/>
    </xf>
    <xf numFmtId="14" fontId="0" fillId="9" borderId="12" xfId="0" applyNumberFormat="1" applyFont="1" applyFill="1" applyBorder="1" applyAlignment="1">
      <alignment horizontal="left"/>
    </xf>
    <xf numFmtId="14" fontId="0" fillId="9" borderId="39" xfId="0" applyNumberFormat="1" applyFont="1" applyFill="1" applyBorder="1" applyAlignment="1">
      <alignment horizontal="left"/>
    </xf>
    <xf numFmtId="14" fontId="0" fillId="9" borderId="4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5" fillId="0" borderId="42" xfId="0" applyFont="1" applyBorder="1" applyAlignment="1">
      <alignment horizontal="center"/>
    </xf>
    <xf numFmtId="0" fontId="75" fillId="0" borderId="40" xfId="0" applyFont="1" applyBorder="1" applyAlignment="1">
      <alignment horizontal="center"/>
    </xf>
    <xf numFmtId="0" fontId="66" fillId="19" borderId="43" xfId="0" applyFont="1" applyFill="1" applyBorder="1" applyAlignment="1">
      <alignment horizontal="center" vertical="center"/>
    </xf>
    <xf numFmtId="0" fontId="66" fillId="19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22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12" xfId="0" applyNumberFormat="1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6"/>
  <sheetViews>
    <sheetView view="pageBreakPreview" zoomScale="90" zoomScaleSheetLayoutView="90" zoomScalePageLayoutView="0" workbookViewId="0" topLeftCell="A40">
      <selection activeCell="O48" sqref="O48"/>
    </sheetView>
  </sheetViews>
  <sheetFormatPr defaultColWidth="10.57421875" defaultRowHeight="12.75"/>
  <cols>
    <col min="1" max="2" width="10.57421875" style="19" customWidth="1"/>
    <col min="3" max="3" width="7.57421875" style="19" customWidth="1"/>
    <col min="4" max="4" width="10.57421875" style="19" customWidth="1"/>
    <col min="5" max="5" width="2.421875" style="19" customWidth="1"/>
    <col min="6" max="6" width="17.7109375" style="19" bestFit="1" customWidth="1"/>
    <col min="7" max="7" width="18.421875" style="19" customWidth="1"/>
    <col min="8" max="8" width="0.5625" style="19" customWidth="1"/>
    <col min="9" max="9" width="15.421875" style="19" bestFit="1" customWidth="1"/>
    <col min="10" max="10" width="33.00390625" style="19" customWidth="1"/>
    <col min="11" max="11" width="14.57421875" style="19" customWidth="1"/>
    <col min="12" max="12" width="14.7109375" style="19" customWidth="1"/>
    <col min="13" max="16384" width="10.57421875" style="19" customWidth="1"/>
  </cols>
  <sheetData>
    <row r="1" spans="1:12" ht="30">
      <c r="A1" s="310" t="s">
        <v>26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4.75">
      <c r="A2" s="314" t="s">
        <v>137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ht="17.25">
      <c r="A3" s="312" t="s">
        <v>136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2">
      <c r="A4" s="316"/>
      <c r="B4" s="316"/>
      <c r="C4" s="316"/>
      <c r="D4" s="316"/>
      <c r="E4" s="316"/>
      <c r="F4" s="316"/>
      <c r="G4" s="20"/>
      <c r="H4" s="20"/>
      <c r="I4" s="20"/>
      <c r="J4" s="21"/>
      <c r="K4" s="22"/>
      <c r="L4" s="23"/>
    </row>
    <row r="5" spans="1:12" ht="15">
      <c r="A5" s="24" t="s">
        <v>9</v>
      </c>
      <c r="B5" s="25"/>
      <c r="C5" s="25"/>
      <c r="D5" s="25"/>
      <c r="E5" s="26"/>
      <c r="F5" s="27" t="s">
        <v>85</v>
      </c>
      <c r="G5" s="28" t="s">
        <v>10</v>
      </c>
      <c r="H5" s="29"/>
      <c r="I5" s="30"/>
      <c r="J5" s="25"/>
      <c r="K5" s="27" t="s">
        <v>85</v>
      </c>
      <c r="L5" s="28" t="s">
        <v>11</v>
      </c>
    </row>
    <row r="6" spans="1:12" ht="15">
      <c r="A6" s="305" t="s">
        <v>27</v>
      </c>
      <c r="B6" s="306"/>
      <c r="C6" s="31"/>
      <c r="D6" s="32"/>
      <c r="E6" s="33"/>
      <c r="F6" s="34">
        <v>2850</v>
      </c>
      <c r="G6" s="35">
        <f>SUM(F7:F9)</f>
        <v>2850</v>
      </c>
      <c r="H6" s="36"/>
      <c r="I6" s="37"/>
      <c r="J6" s="31"/>
      <c r="K6" s="38">
        <v>6600</v>
      </c>
      <c r="L6" s="39">
        <f>SUM(K7:K9)</f>
        <v>6960</v>
      </c>
    </row>
    <row r="7" spans="1:12" ht="15">
      <c r="A7" s="296" t="s">
        <v>97</v>
      </c>
      <c r="B7" s="296"/>
      <c r="C7" s="296"/>
      <c r="D7" s="296"/>
      <c r="E7" s="297"/>
      <c r="F7" s="40">
        <f>SUM('Poste 1 Cotisations'!D6)</f>
        <v>2040</v>
      </c>
      <c r="G7" s="41"/>
      <c r="H7" s="42"/>
      <c r="I7" s="296" t="s">
        <v>97</v>
      </c>
      <c r="J7" s="297"/>
      <c r="K7" s="40">
        <f>SUM('Poste 1 Cotisations'!E6)</f>
        <v>2100</v>
      </c>
      <c r="L7" s="41"/>
    </row>
    <row r="8" spans="1:12" ht="15">
      <c r="A8" s="307" t="s">
        <v>142</v>
      </c>
      <c r="B8" s="296"/>
      <c r="C8" s="296"/>
      <c r="D8" s="296"/>
      <c r="E8" s="297"/>
      <c r="F8" s="40">
        <f>SUM('Poste 1 Cotisations'!D12)</f>
        <v>50</v>
      </c>
      <c r="G8" s="41"/>
      <c r="H8" s="42"/>
      <c r="I8" s="285" t="s">
        <v>99</v>
      </c>
      <c r="J8" s="290"/>
      <c r="K8" s="40">
        <f>SUM('Poste 1 Cotisations'!E12)</f>
        <v>4050</v>
      </c>
      <c r="L8" s="44"/>
    </row>
    <row r="9" spans="1:12" ht="15">
      <c r="A9" s="296" t="s">
        <v>98</v>
      </c>
      <c r="B9" s="296"/>
      <c r="C9" s="296"/>
      <c r="D9" s="296"/>
      <c r="E9" s="297"/>
      <c r="F9" s="40">
        <f>SUM('Poste 1 Cotisations'!D20)</f>
        <v>760</v>
      </c>
      <c r="G9" s="41"/>
      <c r="H9" s="42"/>
      <c r="I9" s="295" t="s">
        <v>98</v>
      </c>
      <c r="J9" s="285"/>
      <c r="K9" s="40">
        <f>SUM('Poste 1 Cotisations'!E20)</f>
        <v>810</v>
      </c>
      <c r="L9" s="44"/>
    </row>
    <row r="10" spans="1:12" ht="15">
      <c r="A10" s="45" t="s">
        <v>12</v>
      </c>
      <c r="B10" s="46"/>
      <c r="C10" s="46"/>
      <c r="D10" s="46"/>
      <c r="E10" s="47"/>
      <c r="F10" s="48" t="s">
        <v>85</v>
      </c>
      <c r="G10" s="49" t="s">
        <v>10</v>
      </c>
      <c r="H10" s="50"/>
      <c r="I10" s="45"/>
      <c r="J10" s="47"/>
      <c r="K10" s="48" t="s">
        <v>85</v>
      </c>
      <c r="L10" s="49" t="s">
        <v>11</v>
      </c>
    </row>
    <row r="11" spans="1:12" ht="15">
      <c r="A11" s="51" t="s">
        <v>30</v>
      </c>
      <c r="B11" s="52"/>
      <c r="C11" s="52"/>
      <c r="D11" s="52"/>
      <c r="E11" s="52"/>
      <c r="F11" s="53">
        <v>98390</v>
      </c>
      <c r="G11" s="54">
        <f>SUM(F12:F21)</f>
        <v>102080.4</v>
      </c>
      <c r="H11" s="55"/>
      <c r="I11" s="56"/>
      <c r="J11" s="57"/>
      <c r="K11" s="58">
        <v>130333</v>
      </c>
      <c r="L11" s="54">
        <f>SUM(K12:K21)</f>
        <v>132466.86</v>
      </c>
    </row>
    <row r="12" spans="1:12" ht="15">
      <c r="A12" s="307" t="s">
        <v>342</v>
      </c>
      <c r="B12" s="296"/>
      <c r="C12" s="296"/>
      <c r="D12" s="296"/>
      <c r="E12" s="297"/>
      <c r="F12" s="40">
        <v>52688.88</v>
      </c>
      <c r="G12" s="59"/>
      <c r="H12" s="60"/>
      <c r="I12" s="295" t="s">
        <v>94</v>
      </c>
      <c r="J12" s="295"/>
      <c r="K12" s="40">
        <v>82757.04</v>
      </c>
      <c r="L12" s="44"/>
    </row>
    <row r="13" spans="1:12" ht="15">
      <c r="A13" s="297" t="s">
        <v>89</v>
      </c>
      <c r="B13" s="298"/>
      <c r="C13" s="298"/>
      <c r="D13" s="298"/>
      <c r="E13" s="299"/>
      <c r="F13" s="40">
        <v>7300.77</v>
      </c>
      <c r="G13" s="61"/>
      <c r="H13" s="62"/>
      <c r="I13" s="285" t="s">
        <v>91</v>
      </c>
      <c r="J13" s="286"/>
      <c r="K13" s="40">
        <v>11046.26</v>
      </c>
      <c r="L13" s="41"/>
    </row>
    <row r="14" spans="1:12" ht="15">
      <c r="A14" s="297" t="s">
        <v>90</v>
      </c>
      <c r="B14" s="298"/>
      <c r="C14" s="298"/>
      <c r="D14" s="298"/>
      <c r="E14" s="299"/>
      <c r="F14" s="40">
        <v>1794.68</v>
      </c>
      <c r="G14" s="61"/>
      <c r="H14" s="62"/>
      <c r="I14" s="285" t="s">
        <v>90</v>
      </c>
      <c r="J14" s="286"/>
      <c r="K14" s="40">
        <v>2626.01</v>
      </c>
      <c r="L14" s="253"/>
    </row>
    <row r="15" spans="1:12" ht="15">
      <c r="A15" s="297" t="s">
        <v>92</v>
      </c>
      <c r="B15" s="298"/>
      <c r="C15" s="298"/>
      <c r="D15" s="298"/>
      <c r="E15" s="299"/>
      <c r="F15" s="40">
        <v>26065</v>
      </c>
      <c r="G15" s="61"/>
      <c r="H15" s="62"/>
      <c r="I15" s="285" t="s">
        <v>93</v>
      </c>
      <c r="J15" s="286"/>
      <c r="K15" s="40">
        <v>28280</v>
      </c>
      <c r="L15" s="41"/>
    </row>
    <row r="16" spans="1:12" ht="15">
      <c r="A16" s="285" t="s">
        <v>41</v>
      </c>
      <c r="B16" s="290"/>
      <c r="C16" s="290"/>
      <c r="D16" s="290"/>
      <c r="E16" s="286"/>
      <c r="F16" s="40">
        <f>SUM('Poste 2 licences et cartes'!D56)</f>
        <v>936</v>
      </c>
      <c r="G16" s="255"/>
      <c r="H16" s="62"/>
      <c r="I16" s="285" t="s">
        <v>41</v>
      </c>
      <c r="J16" s="286"/>
      <c r="K16" s="40">
        <f>SUM('Poste 2 licences et cartes'!E56)</f>
        <v>936</v>
      </c>
      <c r="L16" s="254"/>
    </row>
    <row r="17" spans="1:12" ht="15">
      <c r="A17" s="301" t="s">
        <v>312</v>
      </c>
      <c r="B17" s="302"/>
      <c r="C17" s="302"/>
      <c r="D17" s="302"/>
      <c r="E17" s="302"/>
      <c r="F17" s="40">
        <f>SUM('Poste 2 licences et cartes'!D81)</f>
        <v>4999.64</v>
      </c>
      <c r="G17" s="61"/>
      <c r="H17" s="62"/>
      <c r="I17" s="303"/>
      <c r="J17" s="289"/>
      <c r="K17" s="40"/>
      <c r="L17" s="41"/>
    </row>
    <row r="18" spans="1:12" ht="15">
      <c r="A18" s="301" t="s">
        <v>313</v>
      </c>
      <c r="B18" s="302"/>
      <c r="C18" s="302"/>
      <c r="D18" s="302"/>
      <c r="E18" s="302"/>
      <c r="F18" s="40">
        <f>SUM('Poste 2 licences et cartes'!D86)</f>
        <v>3297.38</v>
      </c>
      <c r="G18" s="61"/>
      <c r="H18" s="62"/>
      <c r="I18" s="293"/>
      <c r="J18" s="286"/>
      <c r="K18" s="40"/>
      <c r="L18" s="44"/>
    </row>
    <row r="19" spans="1:12" ht="15">
      <c r="A19" s="301" t="s">
        <v>314</v>
      </c>
      <c r="B19" s="302"/>
      <c r="C19" s="302"/>
      <c r="D19" s="302"/>
      <c r="E19" s="302"/>
      <c r="F19" s="40">
        <f>SUM('Poste 2 licences et cartes'!D83)</f>
        <v>736</v>
      </c>
      <c r="G19" s="61"/>
      <c r="H19" s="62"/>
      <c r="I19" s="293" t="s">
        <v>317</v>
      </c>
      <c r="J19" s="286"/>
      <c r="K19" s="40">
        <f>SUM('Poste 2 licences et cartes'!E83)</f>
        <v>736</v>
      </c>
      <c r="L19" s="44"/>
    </row>
    <row r="20" spans="1:12" ht="15">
      <c r="A20" s="301" t="s">
        <v>315</v>
      </c>
      <c r="B20" s="302"/>
      <c r="C20" s="302"/>
      <c r="D20" s="302"/>
      <c r="E20" s="302"/>
      <c r="F20" s="40">
        <f>SUM('Poste 2 licences et cartes'!D88)</f>
        <v>541.5</v>
      </c>
      <c r="G20" s="61"/>
      <c r="H20" s="62"/>
      <c r="I20" s="293" t="s">
        <v>318</v>
      </c>
      <c r="J20" s="286"/>
      <c r="K20" s="40">
        <f>SUM('Poste 2 licences et cartes'!E88)</f>
        <v>541.5</v>
      </c>
      <c r="L20" s="44"/>
    </row>
    <row r="21" spans="1:12" ht="15">
      <c r="A21" s="301" t="s">
        <v>316</v>
      </c>
      <c r="B21" s="302"/>
      <c r="C21" s="302"/>
      <c r="D21" s="302"/>
      <c r="E21" s="302"/>
      <c r="F21" s="40">
        <f>SUM('Poste 2 licences et cartes'!D76)</f>
        <v>3720.55</v>
      </c>
      <c r="G21" s="63"/>
      <c r="H21" s="64"/>
      <c r="I21" s="293" t="s">
        <v>319</v>
      </c>
      <c r="J21" s="286"/>
      <c r="K21" s="40">
        <f>SUM('Poste 2 licences et cartes'!E76)</f>
        <v>5544.05</v>
      </c>
      <c r="L21" s="44"/>
    </row>
    <row r="22" spans="1:12" ht="15">
      <c r="A22" s="45" t="s">
        <v>13</v>
      </c>
      <c r="B22" s="46"/>
      <c r="C22" s="46"/>
      <c r="D22" s="46"/>
      <c r="E22" s="47"/>
      <c r="F22" s="65" t="s">
        <v>85</v>
      </c>
      <c r="G22" s="49" t="s">
        <v>10</v>
      </c>
      <c r="H22" s="50"/>
      <c r="I22" s="66"/>
      <c r="J22" s="67"/>
      <c r="K22" s="65" t="s">
        <v>85</v>
      </c>
      <c r="L22" s="68" t="s">
        <v>11</v>
      </c>
    </row>
    <row r="23" spans="1:12" ht="15">
      <c r="A23" s="51" t="s">
        <v>14</v>
      </c>
      <c r="B23" s="52"/>
      <c r="C23" s="52"/>
      <c r="D23" s="52"/>
      <c r="E23" s="52"/>
      <c r="F23" s="69">
        <v>0</v>
      </c>
      <c r="G23" s="54">
        <f>SUM(F24)</f>
        <v>812.97</v>
      </c>
      <c r="H23" s="70"/>
      <c r="I23" s="71"/>
      <c r="J23" s="72"/>
      <c r="K23" s="73">
        <v>0</v>
      </c>
      <c r="L23" s="74">
        <f>SUM(K24)</f>
        <v>0</v>
      </c>
    </row>
    <row r="24" spans="1:12" ht="15">
      <c r="A24" s="294" t="s">
        <v>347</v>
      </c>
      <c r="B24" s="295"/>
      <c r="C24" s="295"/>
      <c r="D24" s="295"/>
      <c r="E24" s="285"/>
      <c r="F24" s="40">
        <f>SUM('Poste 3 matériel'!D7)</f>
        <v>812.97</v>
      </c>
      <c r="G24" s="41"/>
      <c r="H24" s="75"/>
      <c r="I24" s="287"/>
      <c r="J24" s="287"/>
      <c r="K24" s="40">
        <f>SUM('Poste 3 matériel'!E7)</f>
        <v>0</v>
      </c>
      <c r="L24" s="76"/>
    </row>
    <row r="25" spans="1:12" ht="15">
      <c r="A25" s="303"/>
      <c r="B25" s="288"/>
      <c r="C25" s="288"/>
      <c r="D25" s="288"/>
      <c r="E25" s="288"/>
      <c r="F25" s="40"/>
      <c r="G25" s="41"/>
      <c r="H25" s="77"/>
      <c r="I25" s="303"/>
      <c r="J25" s="289"/>
      <c r="K25" s="40"/>
      <c r="L25" s="78"/>
    </row>
    <row r="26" spans="1:12" ht="15">
      <c r="A26" s="45" t="s">
        <v>15</v>
      </c>
      <c r="B26" s="46"/>
      <c r="C26" s="46"/>
      <c r="D26" s="46"/>
      <c r="E26" s="47"/>
      <c r="F26" s="65" t="s">
        <v>85</v>
      </c>
      <c r="G26" s="49" t="s">
        <v>10</v>
      </c>
      <c r="H26" s="50"/>
      <c r="I26" s="45"/>
      <c r="J26" s="47"/>
      <c r="K26" s="65" t="s">
        <v>85</v>
      </c>
      <c r="L26" s="68" t="s">
        <v>11</v>
      </c>
    </row>
    <row r="27" spans="1:12" ht="15">
      <c r="A27" s="51" t="s">
        <v>16</v>
      </c>
      <c r="B27" s="79"/>
      <c r="C27" s="79"/>
      <c r="D27" s="80"/>
      <c r="E27" s="81"/>
      <c r="F27" s="73">
        <v>13500</v>
      </c>
      <c r="G27" s="54">
        <f>SUM(F28:F32)</f>
        <v>9064.01</v>
      </c>
      <c r="H27" s="70"/>
      <c r="I27" s="82"/>
      <c r="J27" s="83"/>
      <c r="K27" s="73">
        <v>5000</v>
      </c>
      <c r="L27" s="84">
        <f>SUM(K28:K35)</f>
        <v>5000</v>
      </c>
    </row>
    <row r="28" spans="1:12" ht="15">
      <c r="A28" s="295" t="s">
        <v>31</v>
      </c>
      <c r="B28" s="304"/>
      <c r="C28" s="304"/>
      <c r="D28" s="304"/>
      <c r="E28" s="304"/>
      <c r="F28" s="40">
        <f>SUM('Poste 4 subventions'!D6)</f>
        <v>4900</v>
      </c>
      <c r="G28" s="61"/>
      <c r="H28" s="62"/>
      <c r="I28" s="285" t="s">
        <v>38</v>
      </c>
      <c r="J28" s="292"/>
      <c r="K28" s="40">
        <f>SUM('Poste 4 subventions'!E6)</f>
        <v>0</v>
      </c>
      <c r="L28" s="76"/>
    </row>
    <row r="29" spans="1:12" ht="15">
      <c r="A29" s="296" t="s">
        <v>32</v>
      </c>
      <c r="B29" s="300"/>
      <c r="C29" s="300"/>
      <c r="D29" s="300"/>
      <c r="E29" s="300"/>
      <c r="F29" s="40">
        <f>SUM('Poste 4 subventions'!D9)</f>
        <v>3500</v>
      </c>
      <c r="G29" s="61"/>
      <c r="H29" s="62"/>
      <c r="I29" s="285" t="s">
        <v>32</v>
      </c>
      <c r="J29" s="292"/>
      <c r="K29" s="40">
        <f>SUM('Poste 4 subventions'!E9)</f>
        <v>0</v>
      </c>
      <c r="L29" s="76"/>
    </row>
    <row r="30" spans="1:12" ht="15">
      <c r="A30" s="296" t="s">
        <v>33</v>
      </c>
      <c r="B30" s="300"/>
      <c r="C30" s="300"/>
      <c r="D30" s="300"/>
      <c r="E30" s="300"/>
      <c r="F30" s="40">
        <f>SUM('Poste 4 subventions'!D11)</f>
        <v>0</v>
      </c>
      <c r="G30" s="61"/>
      <c r="H30" s="62"/>
      <c r="I30" s="285" t="s">
        <v>33</v>
      </c>
      <c r="J30" s="292"/>
      <c r="K30" s="40">
        <f>SUM('Poste 4 subventions'!E11)</f>
        <v>0</v>
      </c>
      <c r="L30" s="76"/>
    </row>
    <row r="31" spans="1:12" ht="15">
      <c r="A31" s="296" t="s">
        <v>34</v>
      </c>
      <c r="B31" s="300"/>
      <c r="C31" s="300"/>
      <c r="D31" s="300"/>
      <c r="E31" s="300"/>
      <c r="F31" s="40">
        <f>SUM('Poste 4 subventions'!D13)</f>
        <v>0</v>
      </c>
      <c r="G31" s="61"/>
      <c r="H31" s="62"/>
      <c r="I31" s="285" t="s">
        <v>39</v>
      </c>
      <c r="J31" s="292"/>
      <c r="K31" s="40">
        <f>SUM('Poste 4 subventions'!E13)</f>
        <v>0</v>
      </c>
      <c r="L31" s="76"/>
    </row>
    <row r="32" spans="1:12" ht="15">
      <c r="A32" s="296" t="s">
        <v>35</v>
      </c>
      <c r="B32" s="300"/>
      <c r="C32" s="300"/>
      <c r="D32" s="300"/>
      <c r="E32" s="300"/>
      <c r="F32" s="40">
        <f>SUM('Poste 4 subventions'!D15)</f>
        <v>664.01</v>
      </c>
      <c r="G32" s="61"/>
      <c r="H32" s="62"/>
      <c r="I32" s="285" t="s">
        <v>40</v>
      </c>
      <c r="J32" s="292"/>
      <c r="K32" s="40">
        <f>SUM('Poste 4 subventions'!E15)</f>
        <v>0</v>
      </c>
      <c r="L32" s="76"/>
    </row>
    <row r="33" spans="1:12" ht="15">
      <c r="A33" s="285" t="s">
        <v>86</v>
      </c>
      <c r="B33" s="290"/>
      <c r="C33" s="290"/>
      <c r="D33" s="290"/>
      <c r="E33" s="286"/>
      <c r="F33" s="40">
        <f>SUM('Poste 4 subventions'!D17)</f>
        <v>0</v>
      </c>
      <c r="G33" s="61"/>
      <c r="H33" s="62"/>
      <c r="I33" s="43" t="s">
        <v>86</v>
      </c>
      <c r="J33" s="85"/>
      <c r="K33" s="40">
        <f>SUM('Poste 4 subventions'!E16)</f>
        <v>0</v>
      </c>
      <c r="L33" s="76"/>
    </row>
    <row r="34" spans="1:12" ht="15">
      <c r="A34" s="296"/>
      <c r="B34" s="300"/>
      <c r="C34" s="300"/>
      <c r="D34" s="300"/>
      <c r="E34" s="300"/>
      <c r="F34" s="40">
        <v>0</v>
      </c>
      <c r="G34" s="61"/>
      <c r="H34" s="62"/>
      <c r="I34" s="285" t="s">
        <v>36</v>
      </c>
      <c r="J34" s="292"/>
      <c r="K34" s="40">
        <f>SUM('Poste 4 subventions'!E19)</f>
        <v>5000</v>
      </c>
      <c r="L34" s="76"/>
    </row>
    <row r="35" spans="1:12" ht="15">
      <c r="A35" s="303"/>
      <c r="B35" s="288"/>
      <c r="C35" s="288"/>
      <c r="D35" s="288"/>
      <c r="E35" s="288"/>
      <c r="F35" s="86"/>
      <c r="G35" s="61"/>
      <c r="H35" s="62"/>
      <c r="I35" s="285" t="s">
        <v>51</v>
      </c>
      <c r="J35" s="286"/>
      <c r="K35" s="40">
        <f>SUM('Poste 4 subventions'!E21)</f>
        <v>0</v>
      </c>
      <c r="L35" s="78"/>
    </row>
    <row r="36" spans="1:12" ht="15">
      <c r="A36" s="87" t="s">
        <v>17</v>
      </c>
      <c r="B36" s="46"/>
      <c r="C36" s="46"/>
      <c r="D36" s="46"/>
      <c r="E36" s="47"/>
      <c r="F36" s="65" t="s">
        <v>85</v>
      </c>
      <c r="G36" s="49" t="s">
        <v>10</v>
      </c>
      <c r="H36" s="50"/>
      <c r="I36" s="66"/>
      <c r="J36" s="67"/>
      <c r="K36" s="65" t="s">
        <v>85</v>
      </c>
      <c r="L36" s="68" t="s">
        <v>11</v>
      </c>
    </row>
    <row r="37" spans="1:12" ht="15">
      <c r="A37" s="51" t="s">
        <v>55</v>
      </c>
      <c r="B37" s="52"/>
      <c r="C37" s="52"/>
      <c r="D37" s="52"/>
      <c r="E37" s="52"/>
      <c r="F37" s="69">
        <v>12500</v>
      </c>
      <c r="G37" s="54">
        <f>SUM(F38)</f>
        <v>7659.249999999998</v>
      </c>
      <c r="H37" s="70"/>
      <c r="I37" s="71"/>
      <c r="J37" s="72"/>
      <c r="K37" s="73">
        <v>12500</v>
      </c>
      <c r="L37" s="74">
        <f>SUM(K38)</f>
        <v>9809.26</v>
      </c>
    </row>
    <row r="38" spans="1:12" ht="15">
      <c r="A38" s="295" t="s">
        <v>37</v>
      </c>
      <c r="B38" s="295"/>
      <c r="C38" s="295"/>
      <c r="D38" s="295"/>
      <c r="E38" s="285"/>
      <c r="F38" s="40">
        <f>SUM('Poste 5 Reseau ALIEN'!D28)</f>
        <v>7659.249999999998</v>
      </c>
      <c r="G38" s="41"/>
      <c r="H38" s="75"/>
      <c r="I38" s="287" t="s">
        <v>37</v>
      </c>
      <c r="J38" s="287"/>
      <c r="K38" s="40">
        <f>SUM('Poste 5 Reseau ALIEN'!E28)</f>
        <v>9809.26</v>
      </c>
      <c r="L38" s="76"/>
    </row>
    <row r="39" spans="1:12" ht="15">
      <c r="A39" s="303"/>
      <c r="B39" s="288"/>
      <c r="C39" s="288"/>
      <c r="D39" s="288"/>
      <c r="E39" s="288"/>
      <c r="F39" s="40"/>
      <c r="G39" s="41"/>
      <c r="H39" s="77"/>
      <c r="I39" s="308"/>
      <c r="J39" s="309"/>
      <c r="K39" s="88"/>
      <c r="L39" s="78"/>
    </row>
    <row r="40" spans="1:12" ht="15">
      <c r="A40" s="87" t="s">
        <v>58</v>
      </c>
      <c r="B40" s="46"/>
      <c r="C40" s="46"/>
      <c r="D40" s="46"/>
      <c r="E40" s="47"/>
      <c r="F40" s="65" t="s">
        <v>85</v>
      </c>
      <c r="G40" s="49" t="s">
        <v>10</v>
      </c>
      <c r="H40" s="89"/>
      <c r="I40" s="66"/>
      <c r="J40" s="67"/>
      <c r="K40" s="65" t="s">
        <v>85</v>
      </c>
      <c r="L40" s="68" t="s">
        <v>11</v>
      </c>
    </row>
    <row r="41" spans="1:12" ht="15">
      <c r="A41" s="51" t="s">
        <v>18</v>
      </c>
      <c r="B41" s="52"/>
      <c r="C41" s="52"/>
      <c r="D41" s="52"/>
      <c r="E41" s="52"/>
      <c r="F41" s="69">
        <v>28150</v>
      </c>
      <c r="G41" s="54">
        <f>SUM(F42:F59)</f>
        <v>29571.66</v>
      </c>
      <c r="H41" s="42"/>
      <c r="I41" s="71"/>
      <c r="J41" s="72"/>
      <c r="K41" s="73">
        <v>1250</v>
      </c>
      <c r="L41" s="74">
        <f>SUM(K42:K59)</f>
        <v>1598.5</v>
      </c>
    </row>
    <row r="42" spans="1:12" ht="12.75">
      <c r="A42" s="296" t="s">
        <v>42</v>
      </c>
      <c r="B42" s="296"/>
      <c r="C42" s="296"/>
      <c r="D42" s="296"/>
      <c r="E42" s="296"/>
      <c r="F42" s="40">
        <f>SUM('Poste 6 Charges d''exploitation'!D6)</f>
        <v>411</v>
      </c>
      <c r="G42" s="90"/>
      <c r="H42" s="42"/>
      <c r="I42" s="317" t="s">
        <v>79</v>
      </c>
      <c r="J42" s="318"/>
      <c r="K42" s="91">
        <f>'Poste 6 Charges d''exploitation'!E6</f>
        <v>411</v>
      </c>
      <c r="L42" s="90"/>
    </row>
    <row r="43" spans="1:12" ht="12.75">
      <c r="A43" s="296" t="s">
        <v>19</v>
      </c>
      <c r="B43" s="296"/>
      <c r="C43" s="296"/>
      <c r="D43" s="296"/>
      <c r="E43" s="296"/>
      <c r="F43" s="40">
        <f>SUM('Poste 6 Charges d''exploitation'!D13)</f>
        <v>75.6</v>
      </c>
      <c r="G43" s="92"/>
      <c r="H43" s="42"/>
      <c r="I43" s="291"/>
      <c r="J43" s="291"/>
      <c r="K43" s="93">
        <v>0</v>
      </c>
      <c r="L43" s="92"/>
    </row>
    <row r="44" spans="1:12" ht="12.75">
      <c r="A44" s="296" t="s">
        <v>23</v>
      </c>
      <c r="B44" s="296"/>
      <c r="C44" s="296"/>
      <c r="D44" s="296"/>
      <c r="E44" s="296"/>
      <c r="F44" s="40">
        <f>SUM('Poste 6 Charges d''exploitation'!D17)</f>
        <v>119.68</v>
      </c>
      <c r="G44" s="92"/>
      <c r="H44" s="42"/>
      <c r="I44" s="291"/>
      <c r="J44" s="291"/>
      <c r="K44" s="93">
        <v>0</v>
      </c>
      <c r="L44" s="92"/>
    </row>
    <row r="45" spans="1:12" ht="12.75">
      <c r="A45" s="296" t="s">
        <v>43</v>
      </c>
      <c r="B45" s="296"/>
      <c r="C45" s="296"/>
      <c r="D45" s="296"/>
      <c r="E45" s="296"/>
      <c r="F45" s="40">
        <f>SUM('Poste 6 Charges d''exploitation'!D22)</f>
        <v>0</v>
      </c>
      <c r="G45" s="92"/>
      <c r="H45" s="42"/>
      <c r="I45" s="290"/>
      <c r="J45" s="286"/>
      <c r="K45" s="93">
        <f>SUM('Poste 6 Charges d''exploitation'!E22)</f>
        <v>0</v>
      </c>
      <c r="L45" s="92"/>
    </row>
    <row r="46" spans="1:12" ht="12.75">
      <c r="A46" s="285" t="s">
        <v>53</v>
      </c>
      <c r="B46" s="290"/>
      <c r="C46" s="290"/>
      <c r="D46" s="290"/>
      <c r="E46" s="286"/>
      <c r="F46" s="40">
        <f>SUM('Poste 6 Charges d''exploitation'!D25)</f>
        <v>2930</v>
      </c>
      <c r="G46" s="92"/>
      <c r="H46" s="42"/>
      <c r="I46" s="290" t="s">
        <v>53</v>
      </c>
      <c r="J46" s="286"/>
      <c r="K46" s="93">
        <f>SUM('Poste 6 Charges d''exploitation'!E25)</f>
        <v>1100</v>
      </c>
      <c r="L46" s="92"/>
    </row>
    <row r="47" spans="1:12" ht="12.75">
      <c r="A47" s="293" t="s">
        <v>109</v>
      </c>
      <c r="B47" s="290"/>
      <c r="C47" s="290"/>
      <c r="D47" s="290"/>
      <c r="E47" s="286"/>
      <c r="F47" s="40">
        <f>SUM('Poste 6 Charges d''exploitation'!D34)</f>
        <v>907.34</v>
      </c>
      <c r="G47" s="92"/>
      <c r="H47" s="42"/>
      <c r="I47" s="288"/>
      <c r="J47" s="289"/>
      <c r="K47" s="93">
        <v>0</v>
      </c>
      <c r="L47" s="92"/>
    </row>
    <row r="48" spans="1:12" ht="12.75">
      <c r="A48" s="296" t="s">
        <v>44</v>
      </c>
      <c r="B48" s="296"/>
      <c r="C48" s="296"/>
      <c r="D48" s="296"/>
      <c r="E48" s="296"/>
      <c r="F48" s="40">
        <f>SUM('Poste 6 Charges d''exploitation'!D37)</f>
        <v>583.8699999999999</v>
      </c>
      <c r="G48" s="92"/>
      <c r="H48" s="42"/>
      <c r="I48" s="302" t="s">
        <v>88</v>
      </c>
      <c r="J48" s="302"/>
      <c r="K48" s="93">
        <f>SUM('Poste 6 Charges d''exploitation'!E37)</f>
        <v>87.5</v>
      </c>
      <c r="L48" s="92"/>
    </row>
    <row r="49" spans="1:12" ht="12.75">
      <c r="A49" s="296" t="s">
        <v>21</v>
      </c>
      <c r="B49" s="296"/>
      <c r="C49" s="296"/>
      <c r="D49" s="296"/>
      <c r="E49" s="296"/>
      <c r="F49" s="40">
        <f>SUM('Poste 6 Charges d''exploitation'!D93)</f>
        <v>1875.55</v>
      </c>
      <c r="G49" s="92"/>
      <c r="H49" s="42"/>
      <c r="I49" s="302"/>
      <c r="J49" s="302"/>
      <c r="K49" s="93">
        <f>SUM('Poste 6 Charges d''exploitation'!E93)</f>
        <v>0</v>
      </c>
      <c r="L49" s="92"/>
    </row>
    <row r="50" spans="1:12" ht="12.75">
      <c r="A50" s="296" t="s">
        <v>45</v>
      </c>
      <c r="B50" s="296"/>
      <c r="C50" s="296"/>
      <c r="D50" s="296"/>
      <c r="E50" s="296"/>
      <c r="F50" s="40">
        <f>SUM('Poste 6 Charges d''exploitation'!D115)</f>
        <v>505.19999999999993</v>
      </c>
      <c r="G50" s="92"/>
      <c r="H50" s="42"/>
      <c r="I50" s="291"/>
      <c r="J50" s="291"/>
      <c r="K50" s="93">
        <v>0</v>
      </c>
      <c r="L50" s="92"/>
    </row>
    <row r="51" spans="1:12" ht="12.75">
      <c r="A51" s="296" t="s">
        <v>46</v>
      </c>
      <c r="B51" s="296"/>
      <c r="C51" s="296"/>
      <c r="D51" s="296"/>
      <c r="E51" s="296"/>
      <c r="F51" s="40">
        <f>SUM('Poste 6 Charges d''exploitation'!D122)</f>
        <v>0</v>
      </c>
      <c r="G51" s="92"/>
      <c r="H51" s="42"/>
      <c r="I51" s="291"/>
      <c r="J51" s="291"/>
      <c r="K51" s="93">
        <v>0</v>
      </c>
      <c r="L51" s="92"/>
    </row>
    <row r="52" spans="1:12" ht="12.75">
      <c r="A52" s="296" t="s">
        <v>47</v>
      </c>
      <c r="B52" s="296"/>
      <c r="C52" s="296"/>
      <c r="D52" s="296"/>
      <c r="E52" s="296"/>
      <c r="F52" s="40">
        <f>SUM('Poste 6 Charges d''exploitation'!D124)</f>
        <v>0</v>
      </c>
      <c r="G52" s="92"/>
      <c r="H52" s="42"/>
      <c r="I52" s="291"/>
      <c r="J52" s="291"/>
      <c r="K52" s="93">
        <v>0</v>
      </c>
      <c r="L52" s="92"/>
    </row>
    <row r="53" spans="1:12" ht="12.75">
      <c r="A53" s="296" t="s">
        <v>20</v>
      </c>
      <c r="B53" s="296"/>
      <c r="C53" s="296"/>
      <c r="D53" s="296"/>
      <c r="E53" s="296"/>
      <c r="F53" s="40">
        <f>SUM('Poste 6 Charges d''exploitation'!D126)</f>
        <v>356.6</v>
      </c>
      <c r="G53" s="92"/>
      <c r="H53" s="42"/>
      <c r="I53" s="302"/>
      <c r="J53" s="302"/>
      <c r="K53" s="93">
        <f>SUM('Poste 6 Charges d''exploitation'!E126)</f>
        <v>0</v>
      </c>
      <c r="L53" s="92"/>
    </row>
    <row r="54" spans="1:12" ht="12.75">
      <c r="A54" s="296" t="s">
        <v>22</v>
      </c>
      <c r="B54" s="296"/>
      <c r="C54" s="296"/>
      <c r="D54" s="296"/>
      <c r="E54" s="296"/>
      <c r="F54" s="40">
        <f>SUM('Poste 6 Charges d''exploitation'!D131)</f>
        <v>603</v>
      </c>
      <c r="G54" s="92"/>
      <c r="H54" s="42"/>
      <c r="I54" s="291"/>
      <c r="J54" s="291"/>
      <c r="K54" s="93">
        <v>0</v>
      </c>
      <c r="L54" s="92"/>
    </row>
    <row r="55" spans="1:252" ht="12.75">
      <c r="A55" s="296" t="s">
        <v>48</v>
      </c>
      <c r="B55" s="296"/>
      <c r="C55" s="296"/>
      <c r="D55" s="296"/>
      <c r="E55" s="296"/>
      <c r="F55" s="40">
        <f>SUM('Poste 6 Charges d''exploitation'!D135)</f>
        <v>2516.48</v>
      </c>
      <c r="G55" s="92"/>
      <c r="H55" s="42"/>
      <c r="I55" s="301" t="s">
        <v>128</v>
      </c>
      <c r="J55" s="319"/>
      <c r="K55" s="94">
        <f>SUM('Poste 6 Charges d''exploitation'!E135)</f>
        <v>0</v>
      </c>
      <c r="L55" s="92"/>
      <c r="IR55" s="95">
        <f>SUM(F55:IQ55)</f>
        <v>2516.48</v>
      </c>
    </row>
    <row r="56" spans="1:12" ht="12.75">
      <c r="A56" s="296" t="s">
        <v>49</v>
      </c>
      <c r="B56" s="296"/>
      <c r="C56" s="296"/>
      <c r="D56" s="296"/>
      <c r="E56" s="296"/>
      <c r="F56" s="40">
        <f>SUM('Poste 6 Charges d''exploitation'!D144)</f>
        <v>0</v>
      </c>
      <c r="G56" s="92"/>
      <c r="H56" s="42"/>
      <c r="I56" s="285"/>
      <c r="J56" s="286"/>
      <c r="K56" s="94">
        <f>SUM('Poste 6 Charges d''exploitation'!E144)</f>
        <v>0</v>
      </c>
      <c r="L56" s="92"/>
    </row>
    <row r="57" spans="1:12" ht="12.75">
      <c r="A57" s="296" t="s">
        <v>50</v>
      </c>
      <c r="B57" s="296"/>
      <c r="C57" s="296"/>
      <c r="D57" s="296"/>
      <c r="E57" s="296"/>
      <c r="F57" s="40">
        <f>SUM('Poste 6 Charges d''exploitation'!D146)</f>
        <v>269.34</v>
      </c>
      <c r="G57" s="92"/>
      <c r="H57" s="42"/>
      <c r="I57" s="308"/>
      <c r="J57" s="309"/>
      <c r="K57" s="94">
        <v>0</v>
      </c>
      <c r="L57" s="92"/>
    </row>
    <row r="58" spans="1:12" ht="12.75">
      <c r="A58" s="285" t="s">
        <v>52</v>
      </c>
      <c r="B58" s="290"/>
      <c r="C58" s="290"/>
      <c r="D58" s="290"/>
      <c r="E58" s="286"/>
      <c r="F58" s="40">
        <f>SUM('Poste 6 Charges d''exploitation'!D148)</f>
        <v>18000</v>
      </c>
      <c r="G58" s="92"/>
      <c r="H58" s="42"/>
      <c r="I58" s="303"/>
      <c r="J58" s="289"/>
      <c r="K58" s="94">
        <v>0</v>
      </c>
      <c r="L58" s="92"/>
    </row>
    <row r="59" spans="1:12" ht="13.5" thickBot="1">
      <c r="A59" s="296" t="s">
        <v>51</v>
      </c>
      <c r="B59" s="296"/>
      <c r="C59" s="296"/>
      <c r="D59" s="296"/>
      <c r="E59" s="296"/>
      <c r="F59" s="40">
        <f>SUM('Poste 6 Charges d''exploitation'!D161)</f>
        <v>418</v>
      </c>
      <c r="G59" s="92"/>
      <c r="H59" s="42"/>
      <c r="I59" s="287"/>
      <c r="J59" s="287"/>
      <c r="K59" s="96">
        <v>0</v>
      </c>
      <c r="L59" s="92"/>
    </row>
    <row r="60" spans="1:12" ht="15.75" thickBot="1">
      <c r="A60" s="97"/>
      <c r="B60" s="97"/>
      <c r="C60" s="97"/>
      <c r="D60" s="97"/>
      <c r="E60" s="98"/>
      <c r="F60" s="99" t="s">
        <v>24</v>
      </c>
      <c r="G60" s="100">
        <f>SUM(G6+G11+G23+G27+G37+G41)</f>
        <v>152038.28999999998</v>
      </c>
      <c r="H60" s="101"/>
      <c r="I60" s="102"/>
      <c r="J60" s="103"/>
      <c r="K60" s="99" t="s">
        <v>25</v>
      </c>
      <c r="L60" s="104">
        <f>SUM(L6+L11+L23+L27+L37+L41)</f>
        <v>155834.62</v>
      </c>
    </row>
    <row r="61" spans="1:12" ht="13.5" thickBot="1">
      <c r="A61" s="105"/>
      <c r="B61" s="105"/>
      <c r="C61" s="105"/>
      <c r="D61" s="105"/>
      <c r="E61" s="106"/>
      <c r="F61" s="107"/>
      <c r="G61" s="108"/>
      <c r="H61" s="42"/>
      <c r="I61" s="109"/>
      <c r="J61" s="110"/>
      <c r="K61" s="107"/>
      <c r="L61" s="108"/>
    </row>
    <row r="62" spans="1:12" ht="19.5" customHeight="1" thickBot="1">
      <c r="A62" s="329" t="s">
        <v>143</v>
      </c>
      <c r="B62" s="329"/>
      <c r="C62" s="329"/>
      <c r="D62" s="329"/>
      <c r="E62" s="327">
        <f>SUM(L60-G60)</f>
        <v>3796.3300000000163</v>
      </c>
      <c r="F62" s="328"/>
      <c r="G62" s="110"/>
      <c r="H62" s="111"/>
      <c r="I62" s="107"/>
      <c r="J62" s="110"/>
      <c r="K62" s="107"/>
      <c r="L62" s="108"/>
    </row>
    <row r="63" spans="1:12" ht="14.25" customHeight="1">
      <c r="A63" s="325"/>
      <c r="B63" s="325"/>
      <c r="C63" s="325"/>
      <c r="D63" s="325"/>
      <c r="E63" s="109"/>
      <c r="F63" s="107"/>
      <c r="G63" s="108"/>
      <c r="H63" s="42"/>
      <c r="I63" s="330"/>
      <c r="J63" s="330"/>
      <c r="K63" s="107"/>
      <c r="L63" s="108"/>
    </row>
    <row r="64" spans="1:12" ht="15.75" customHeight="1">
      <c r="A64" s="320" t="s">
        <v>138</v>
      </c>
      <c r="B64" s="326"/>
      <c r="C64" s="326"/>
      <c r="D64" s="326"/>
      <c r="E64" s="321"/>
      <c r="F64" s="178">
        <f>SUM('COMPTE CHEQUES'!F5)</f>
        <v>39970.7</v>
      </c>
      <c r="G64" s="7"/>
      <c r="H64" s="11"/>
      <c r="I64" s="320" t="s">
        <v>139</v>
      </c>
      <c r="J64" s="321"/>
      <c r="K64" s="283" t="s">
        <v>418</v>
      </c>
      <c r="L64" s="284" t="s">
        <v>419</v>
      </c>
    </row>
    <row r="65" spans="1:12" ht="21" customHeight="1">
      <c r="A65" s="320" t="s">
        <v>111</v>
      </c>
      <c r="B65" s="326"/>
      <c r="C65" s="326"/>
      <c r="D65" s="326"/>
      <c r="E65" s="321"/>
      <c r="F65" s="178">
        <f>SUM('COMPTE CHEQUES'!F225)</f>
        <v>43767.030000000035</v>
      </c>
      <c r="G65" s="7"/>
      <c r="H65" s="11"/>
      <c r="I65" s="320" t="s">
        <v>140</v>
      </c>
      <c r="J65" s="321"/>
      <c r="K65" s="283" t="s">
        <v>418</v>
      </c>
      <c r="L65" s="284" t="s">
        <v>419</v>
      </c>
    </row>
    <row r="66" spans="1:12" ht="15.75" customHeight="1">
      <c r="A66" s="320"/>
      <c r="B66" s="326"/>
      <c r="C66" s="326"/>
      <c r="D66" s="326"/>
      <c r="E66" s="321"/>
      <c r="F66" s="178"/>
      <c r="G66" s="7"/>
      <c r="H66" s="11"/>
      <c r="I66" s="320" t="s">
        <v>141</v>
      </c>
      <c r="J66" s="321"/>
      <c r="K66" s="180">
        <v>1150.29</v>
      </c>
      <c r="L66" s="179"/>
    </row>
    <row r="67" spans="1:12" ht="15.75" customHeight="1">
      <c r="A67" s="322" t="s">
        <v>417</v>
      </c>
      <c r="B67" s="323"/>
      <c r="C67" s="323"/>
      <c r="D67" s="323"/>
      <c r="E67" s="324"/>
      <c r="F67" s="180">
        <f>SUM(F65+K66)</f>
        <v>44917.320000000036</v>
      </c>
      <c r="G67" s="7"/>
      <c r="H67" s="11"/>
      <c r="I67" s="245"/>
      <c r="J67" s="246"/>
      <c r="K67" s="178"/>
      <c r="L67" s="179"/>
    </row>
    <row r="68" spans="1:12" ht="15.75" customHeight="1">
      <c r="A68" s="322" t="s">
        <v>416</v>
      </c>
      <c r="B68" s="323"/>
      <c r="C68" s="323"/>
      <c r="D68" s="323"/>
      <c r="E68" s="324"/>
      <c r="F68" s="180"/>
      <c r="G68" s="284" t="s">
        <v>419</v>
      </c>
      <c r="H68" s="181"/>
      <c r="I68" s="322"/>
      <c r="J68" s="324"/>
      <c r="K68" s="180"/>
      <c r="L68" s="182"/>
    </row>
    <row r="76" ht="12">
      <c r="M76" s="95"/>
    </row>
  </sheetData>
  <sheetProtection/>
  <mergeCells count="103">
    <mergeCell ref="A67:E67"/>
    <mergeCell ref="A65:E65"/>
    <mergeCell ref="A66:E66"/>
    <mergeCell ref="A64:E64"/>
    <mergeCell ref="I64:J64"/>
    <mergeCell ref="I58:J58"/>
    <mergeCell ref="I66:J66"/>
    <mergeCell ref="E62:F62"/>
    <mergeCell ref="A62:D62"/>
    <mergeCell ref="I63:J63"/>
    <mergeCell ref="I65:J65"/>
    <mergeCell ref="A68:E68"/>
    <mergeCell ref="I68:J68"/>
    <mergeCell ref="A63:D63"/>
    <mergeCell ref="A35:E35"/>
    <mergeCell ref="I56:J56"/>
    <mergeCell ref="I57:J57"/>
    <mergeCell ref="A54:E54"/>
    <mergeCell ref="A55:E55"/>
    <mergeCell ref="A56:E56"/>
    <mergeCell ref="A57:E57"/>
    <mergeCell ref="A53:E53"/>
    <mergeCell ref="I54:J54"/>
    <mergeCell ref="A59:E59"/>
    <mergeCell ref="A48:E48"/>
    <mergeCell ref="A49:E49"/>
    <mergeCell ref="I52:J52"/>
    <mergeCell ref="A58:E58"/>
    <mergeCell ref="I59:J59"/>
    <mergeCell ref="A46:E46"/>
    <mergeCell ref="I55:J55"/>
    <mergeCell ref="I53:J53"/>
    <mergeCell ref="A51:E51"/>
    <mergeCell ref="A52:E52"/>
    <mergeCell ref="A43:E43"/>
    <mergeCell ref="I43:J43"/>
    <mergeCell ref="I48:J48"/>
    <mergeCell ref="I49:J49"/>
    <mergeCell ref="I51:J51"/>
    <mergeCell ref="A47:E47"/>
    <mergeCell ref="I50:J50"/>
    <mergeCell ref="I46:J46"/>
    <mergeCell ref="A50:E50"/>
    <mergeCell ref="A25:E25"/>
    <mergeCell ref="A18:E18"/>
    <mergeCell ref="I42:J42"/>
    <mergeCell ref="A38:E38"/>
    <mergeCell ref="I21:J21"/>
    <mergeCell ref="A29:E29"/>
    <mergeCell ref="A39:E39"/>
    <mergeCell ref="I39:J39"/>
    <mergeCell ref="A42:E42"/>
    <mergeCell ref="A33:E33"/>
    <mergeCell ref="A1:L1"/>
    <mergeCell ref="A3:L3"/>
    <mergeCell ref="A2:L2"/>
    <mergeCell ref="A4:F4"/>
    <mergeCell ref="A9:E9"/>
    <mergeCell ref="A21:E21"/>
    <mergeCell ref="A6:B6"/>
    <mergeCell ref="A7:E7"/>
    <mergeCell ref="I7:J7"/>
    <mergeCell ref="A8:E8"/>
    <mergeCell ref="I8:J8"/>
    <mergeCell ref="I34:J34"/>
    <mergeCell ref="I19:J19"/>
    <mergeCell ref="I24:J24"/>
    <mergeCell ref="A30:E30"/>
    <mergeCell ref="A12:E12"/>
    <mergeCell ref="I12:J12"/>
    <mergeCell ref="A16:E16"/>
    <mergeCell ref="I17:J17"/>
    <mergeCell ref="A17:E17"/>
    <mergeCell ref="I13:J13"/>
    <mergeCell ref="I15:J15"/>
    <mergeCell ref="I16:J16"/>
    <mergeCell ref="A14:E14"/>
    <mergeCell ref="I14:J14"/>
    <mergeCell ref="A34:E34"/>
    <mergeCell ref="A31:E31"/>
    <mergeCell ref="I30:J30"/>
    <mergeCell ref="A19:E19"/>
    <mergeCell ref="I25:J25"/>
    <mergeCell ref="A32:E32"/>
    <mergeCell ref="A28:E28"/>
    <mergeCell ref="A20:E20"/>
    <mergeCell ref="I20:J20"/>
    <mergeCell ref="I18:J18"/>
    <mergeCell ref="A24:E24"/>
    <mergeCell ref="A45:E45"/>
    <mergeCell ref="A44:E44"/>
    <mergeCell ref="I9:J9"/>
    <mergeCell ref="I29:J29"/>
    <mergeCell ref="I31:J31"/>
    <mergeCell ref="A13:E13"/>
    <mergeCell ref="A15:E15"/>
    <mergeCell ref="I32:J32"/>
    <mergeCell ref="I35:J35"/>
    <mergeCell ref="I38:J38"/>
    <mergeCell ref="I47:J47"/>
    <mergeCell ref="I45:J45"/>
    <mergeCell ref="I44:J44"/>
    <mergeCell ref="I28:J28"/>
  </mergeCells>
  <printOptions/>
  <pageMargins left="0" right="0" top="0" bottom="0" header="0.3937007874015748" footer="0.5118110236220472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39"/>
  <sheetViews>
    <sheetView view="pageBreakPreview" zoomScaleSheetLayoutView="100" zoomScalePageLayoutView="0" workbookViewId="0" topLeftCell="A1">
      <selection activeCell="F34" sqref="F34"/>
    </sheetView>
  </sheetViews>
  <sheetFormatPr defaultColWidth="11.421875" defaultRowHeight="12.75"/>
  <cols>
    <col min="1" max="1" width="14.57421875" style="0" customWidth="1"/>
    <col min="2" max="2" width="32.57421875" style="0" customWidth="1"/>
    <col min="3" max="3" width="26.8515625" style="16" bestFit="1" customWidth="1"/>
  </cols>
  <sheetData>
    <row r="1" ht="8.25" customHeight="1"/>
    <row r="2" spans="1:3" ht="32.25" customHeight="1">
      <c r="A2" s="382" t="s">
        <v>80</v>
      </c>
      <c r="B2" s="382"/>
      <c r="C2" s="382"/>
    </row>
    <row r="3" ht="13.5" thickBot="1">
      <c r="B3" s="8"/>
    </row>
    <row r="4" spans="1:3" s="6" customFormat="1" ht="18" customHeight="1" thickBot="1">
      <c r="A4" s="4" t="s">
        <v>4</v>
      </c>
      <c r="B4" s="4" t="s">
        <v>82</v>
      </c>
      <c r="C4" s="5" t="s">
        <v>8</v>
      </c>
    </row>
    <row r="5" spans="1:3" ht="15">
      <c r="A5" s="384" t="s">
        <v>81</v>
      </c>
      <c r="B5" s="390"/>
      <c r="C5" s="17">
        <v>71643.79</v>
      </c>
    </row>
    <row r="6" spans="1:3" ht="15">
      <c r="A6" s="174">
        <v>42840</v>
      </c>
      <c r="B6" s="247">
        <v>1500</v>
      </c>
      <c r="C6" s="248">
        <f>SUM(C5-B6)</f>
        <v>70143.79</v>
      </c>
    </row>
    <row r="7" spans="1:3" ht="15">
      <c r="A7" s="174">
        <v>42870</v>
      </c>
      <c r="B7" s="247">
        <v>1500</v>
      </c>
      <c r="C7" s="248">
        <f>SUM(C6-B7)</f>
        <v>68643.79</v>
      </c>
    </row>
    <row r="8" spans="1:3" ht="15">
      <c r="A8" s="174">
        <v>42901</v>
      </c>
      <c r="B8" s="247">
        <v>1500</v>
      </c>
      <c r="C8" s="248">
        <f aca="true" t="shared" si="0" ref="C8:C25">SUM(C7-B8)</f>
        <v>67143.79</v>
      </c>
    </row>
    <row r="9" spans="1:3" ht="15">
      <c r="A9" s="174">
        <v>42931</v>
      </c>
      <c r="B9" s="247">
        <v>1500</v>
      </c>
      <c r="C9" s="248">
        <f t="shared" si="0"/>
        <v>65643.79</v>
      </c>
    </row>
    <row r="10" spans="1:3" ht="15">
      <c r="A10" s="174">
        <v>42962</v>
      </c>
      <c r="B10" s="247">
        <v>1500</v>
      </c>
      <c r="C10" s="248">
        <f t="shared" si="0"/>
        <v>64143.78999999999</v>
      </c>
    </row>
    <row r="11" spans="1:3" ht="15">
      <c r="A11" s="174">
        <v>42993</v>
      </c>
      <c r="B11" s="247">
        <v>1500</v>
      </c>
      <c r="C11" s="248">
        <f t="shared" si="0"/>
        <v>62643.78999999999</v>
      </c>
    </row>
    <row r="12" spans="1:3" ht="15">
      <c r="A12" s="174">
        <v>43023</v>
      </c>
      <c r="B12" s="247">
        <v>1500</v>
      </c>
      <c r="C12" s="248">
        <f t="shared" si="0"/>
        <v>61143.78999999999</v>
      </c>
    </row>
    <row r="13" spans="1:3" ht="15">
      <c r="A13" s="174">
        <v>43054</v>
      </c>
      <c r="B13" s="247">
        <v>1500</v>
      </c>
      <c r="C13" s="248">
        <f t="shared" si="0"/>
        <v>59643.78999999999</v>
      </c>
    </row>
    <row r="14" spans="1:3" ht="15">
      <c r="A14" s="174">
        <v>43084</v>
      </c>
      <c r="B14" s="247">
        <v>1500</v>
      </c>
      <c r="C14" s="248">
        <f t="shared" si="0"/>
        <v>58143.78999999999</v>
      </c>
    </row>
    <row r="15" spans="1:3" ht="15">
      <c r="A15" s="174">
        <v>43115</v>
      </c>
      <c r="B15" s="247">
        <v>1500</v>
      </c>
      <c r="C15" s="248">
        <f>SUM(C14-B15)</f>
        <v>56643.78999999999</v>
      </c>
    </row>
    <row r="16" spans="1:3" ht="15">
      <c r="A16" s="174">
        <v>43146</v>
      </c>
      <c r="B16" s="247">
        <v>1500</v>
      </c>
      <c r="C16" s="248">
        <f>SUM(C15-B16)</f>
        <v>55143.78999999999</v>
      </c>
    </row>
    <row r="17" spans="1:3" ht="15">
      <c r="A17" s="174">
        <v>43174</v>
      </c>
      <c r="B17" s="247">
        <v>1500</v>
      </c>
      <c r="C17" s="248">
        <f t="shared" si="0"/>
        <v>53643.78999999999</v>
      </c>
    </row>
    <row r="18" spans="1:3" ht="15">
      <c r="A18" s="174">
        <v>43205</v>
      </c>
      <c r="B18" s="247">
        <v>1500</v>
      </c>
      <c r="C18" s="248">
        <f t="shared" si="0"/>
        <v>52143.78999999999</v>
      </c>
    </row>
    <row r="19" spans="1:3" ht="15">
      <c r="A19" s="174">
        <v>43235</v>
      </c>
      <c r="B19" s="247">
        <v>1500</v>
      </c>
      <c r="C19" s="248">
        <f t="shared" si="0"/>
        <v>50643.78999999999</v>
      </c>
    </row>
    <row r="20" spans="1:3" ht="15">
      <c r="A20" s="174">
        <v>43266</v>
      </c>
      <c r="B20" s="247">
        <v>1500</v>
      </c>
      <c r="C20" s="248">
        <f t="shared" si="0"/>
        <v>49143.78999999999</v>
      </c>
    </row>
    <row r="21" spans="1:3" ht="15">
      <c r="A21" s="174">
        <v>43296</v>
      </c>
      <c r="B21" s="247">
        <v>1500</v>
      </c>
      <c r="C21" s="248">
        <f t="shared" si="0"/>
        <v>47643.78999999999</v>
      </c>
    </row>
    <row r="22" spans="1:3" ht="15">
      <c r="A22" s="174">
        <v>43327</v>
      </c>
      <c r="B22" s="247">
        <v>1500</v>
      </c>
      <c r="C22" s="248">
        <f t="shared" si="0"/>
        <v>46143.78999999999</v>
      </c>
    </row>
    <row r="23" spans="1:3" ht="15">
      <c r="A23" s="174">
        <v>43358</v>
      </c>
      <c r="B23" s="247">
        <v>1500</v>
      </c>
      <c r="C23" s="248">
        <f t="shared" si="0"/>
        <v>44643.78999999999</v>
      </c>
    </row>
    <row r="24" spans="1:3" ht="15">
      <c r="A24" s="174">
        <v>43388</v>
      </c>
      <c r="B24" s="247">
        <v>1500</v>
      </c>
      <c r="C24" s="248">
        <f t="shared" si="0"/>
        <v>43143.78999999999</v>
      </c>
    </row>
    <row r="25" spans="1:3" ht="15">
      <c r="A25" s="174">
        <v>43419</v>
      </c>
      <c r="B25" s="247">
        <v>1500</v>
      </c>
      <c r="C25" s="248">
        <f t="shared" si="0"/>
        <v>41643.78999999999</v>
      </c>
    </row>
    <row r="26" spans="1:3" ht="15">
      <c r="A26" s="174">
        <v>43449</v>
      </c>
      <c r="B26" s="247">
        <v>1500</v>
      </c>
      <c r="C26" s="248">
        <f>SUM(C25-B27)</f>
        <v>40143.78999999999</v>
      </c>
    </row>
    <row r="27" spans="1:3" ht="15">
      <c r="A27" s="174">
        <v>43480</v>
      </c>
      <c r="B27" s="247">
        <v>1500</v>
      </c>
      <c r="C27" s="248">
        <f aca="true" t="shared" si="1" ref="C27:C37">SUM(C26-B28)</f>
        <v>38643.78999999999</v>
      </c>
    </row>
    <row r="28" spans="1:3" ht="15">
      <c r="A28" s="174">
        <v>43511</v>
      </c>
      <c r="B28" s="247">
        <v>1500</v>
      </c>
      <c r="C28" s="248">
        <f t="shared" si="1"/>
        <v>37143.78999999999</v>
      </c>
    </row>
    <row r="29" spans="1:3" ht="15">
      <c r="A29" s="174">
        <v>43539</v>
      </c>
      <c r="B29" s="247">
        <v>1500</v>
      </c>
      <c r="C29" s="248">
        <f t="shared" si="1"/>
        <v>35643.78999999999</v>
      </c>
    </row>
    <row r="30" spans="1:3" ht="15">
      <c r="A30" s="174">
        <v>43570</v>
      </c>
      <c r="B30" s="247">
        <v>1500</v>
      </c>
      <c r="C30" s="248">
        <f t="shared" si="1"/>
        <v>34143.78999999999</v>
      </c>
    </row>
    <row r="31" spans="1:3" ht="15">
      <c r="A31" s="174">
        <v>43600</v>
      </c>
      <c r="B31" s="247">
        <v>1500</v>
      </c>
      <c r="C31" s="248">
        <f t="shared" si="1"/>
        <v>32643.789999999994</v>
      </c>
    </row>
    <row r="32" spans="1:3" ht="15">
      <c r="A32" s="174">
        <v>43631</v>
      </c>
      <c r="B32" s="247">
        <v>1500</v>
      </c>
      <c r="C32" s="248">
        <f t="shared" si="1"/>
        <v>31143.789999999994</v>
      </c>
    </row>
    <row r="33" spans="1:3" ht="15">
      <c r="A33" s="174">
        <v>43661</v>
      </c>
      <c r="B33" s="247">
        <v>1500</v>
      </c>
      <c r="C33" s="248">
        <f t="shared" si="1"/>
        <v>29643.789999999994</v>
      </c>
    </row>
    <row r="34" spans="1:3" ht="15">
      <c r="A34" s="174">
        <v>43692</v>
      </c>
      <c r="B34" s="247">
        <v>1500</v>
      </c>
      <c r="C34" s="248">
        <f t="shared" si="1"/>
        <v>28143.789999999994</v>
      </c>
    </row>
    <row r="35" spans="1:3" ht="15">
      <c r="A35" s="174">
        <v>43723</v>
      </c>
      <c r="B35" s="247">
        <v>1500</v>
      </c>
      <c r="C35" s="248">
        <f t="shared" si="1"/>
        <v>26643.789999999994</v>
      </c>
    </row>
    <row r="36" spans="1:3" ht="15">
      <c r="A36" s="174">
        <v>43753</v>
      </c>
      <c r="B36" s="247">
        <v>1500</v>
      </c>
      <c r="C36" s="248">
        <f t="shared" si="1"/>
        <v>25143.789999999994</v>
      </c>
    </row>
    <row r="37" spans="1:3" ht="15">
      <c r="A37" s="174">
        <v>43784</v>
      </c>
      <c r="B37" s="247">
        <v>1500</v>
      </c>
      <c r="C37" s="248">
        <f t="shared" si="1"/>
        <v>23643.789999999994</v>
      </c>
    </row>
    <row r="38" spans="1:3" ht="15.75" thickBot="1">
      <c r="A38" s="249">
        <v>43814</v>
      </c>
      <c r="B38" s="250">
        <v>1500</v>
      </c>
      <c r="C38" s="251">
        <f>SUM(C37-B38)</f>
        <v>22143.789999999994</v>
      </c>
    </row>
    <row r="39" spans="1:3" ht="22.5" customHeight="1" thickBot="1">
      <c r="A39" s="391" t="s">
        <v>135</v>
      </c>
      <c r="B39" s="392"/>
      <c r="C39" s="252">
        <f>SUM(C38-B39)</f>
        <v>22143.789999999994</v>
      </c>
    </row>
  </sheetData>
  <sheetProtection/>
  <mergeCells count="3">
    <mergeCell ref="A2:C2"/>
    <mergeCell ref="A5:B5"/>
    <mergeCell ref="A39:B39"/>
  </mergeCells>
  <printOptions/>
  <pageMargins left="0.787401575" right="0.787401575" top="0.984251969" bottom="0.984251969" header="0.4921259845" footer="0.492125984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0"/>
  <sheetViews>
    <sheetView view="pageBreakPreview" zoomScaleSheetLayoutView="100" zoomScalePageLayoutView="0" workbookViewId="0" topLeftCell="A1">
      <selection activeCell="A28" sqref="A28:IV28"/>
    </sheetView>
  </sheetViews>
  <sheetFormatPr defaultColWidth="11.421875" defaultRowHeight="12.75"/>
  <cols>
    <col min="1" max="1" width="11.00390625" style="0" customWidth="1"/>
    <col min="2" max="2" width="44.421875" style="0" customWidth="1"/>
    <col min="3" max="3" width="15.57421875" style="0" bestFit="1" customWidth="1"/>
    <col min="4" max="5" width="9.57421875" style="0" bestFit="1" customWidth="1"/>
    <col min="6" max="6" width="2.00390625" style="0" customWidth="1"/>
  </cols>
  <sheetData>
    <row r="2" ht="7.5" customHeight="1"/>
    <row r="3" spans="1:5" ht="31.5" customHeight="1">
      <c r="A3" s="331" t="s">
        <v>28</v>
      </c>
      <c r="B3" s="332"/>
      <c r="C3" s="332"/>
      <c r="D3" s="332"/>
      <c r="E3" s="332"/>
    </row>
    <row r="4" ht="12.75" thickBot="1"/>
    <row r="5" spans="1:5" ht="16.5" customHeight="1" thickBot="1">
      <c r="A5" s="2" t="s">
        <v>0</v>
      </c>
      <c r="B5" s="2" t="s">
        <v>1</v>
      </c>
      <c r="C5" s="2" t="s">
        <v>57</v>
      </c>
      <c r="D5" s="3" t="s">
        <v>3</v>
      </c>
      <c r="E5" s="3" t="s">
        <v>2</v>
      </c>
    </row>
    <row r="6" spans="1:5" ht="16.5" customHeight="1">
      <c r="A6" s="339" t="s">
        <v>66</v>
      </c>
      <c r="B6" s="340"/>
      <c r="C6" s="341"/>
      <c r="D6" s="15">
        <f>SUM(D7:D11)</f>
        <v>2040</v>
      </c>
      <c r="E6" s="15">
        <f>SUM(E7:E11)</f>
        <v>2100</v>
      </c>
    </row>
    <row r="7" spans="1:5" ht="16.5" customHeight="1">
      <c r="A7" s="165">
        <v>43566</v>
      </c>
      <c r="B7" s="173" t="s">
        <v>211</v>
      </c>
      <c r="C7" s="173" t="s">
        <v>149</v>
      </c>
      <c r="D7" s="164">
        <v>2040</v>
      </c>
      <c r="E7" s="166">
        <v>0</v>
      </c>
    </row>
    <row r="8" spans="1:5" ht="16.5" customHeight="1">
      <c r="A8" s="155">
        <v>43759</v>
      </c>
      <c r="B8" s="1" t="s">
        <v>306</v>
      </c>
      <c r="C8" s="1" t="s">
        <v>148</v>
      </c>
      <c r="D8" s="151">
        <v>0</v>
      </c>
      <c r="E8" s="151">
        <v>1920</v>
      </c>
    </row>
    <row r="9" spans="1:5" ht="16.5" customHeight="1">
      <c r="A9" s="152">
        <v>43788</v>
      </c>
      <c r="B9" s="173" t="s">
        <v>323</v>
      </c>
      <c r="C9" s="175" t="s">
        <v>149</v>
      </c>
      <c r="D9" s="154">
        <v>0</v>
      </c>
      <c r="E9" s="151">
        <v>120</v>
      </c>
    </row>
    <row r="10" spans="1:5" ht="16.5" customHeight="1">
      <c r="A10" s="9">
        <v>43809</v>
      </c>
      <c r="B10" s="1" t="s">
        <v>354</v>
      </c>
      <c r="C10" s="1" t="s">
        <v>351</v>
      </c>
      <c r="D10" s="10">
        <v>0</v>
      </c>
      <c r="E10" s="10">
        <v>60</v>
      </c>
    </row>
    <row r="11" spans="1:5" ht="16.5" customHeight="1">
      <c r="A11" s="155"/>
      <c r="B11" s="1"/>
      <c r="C11" s="1"/>
      <c r="D11" s="10"/>
      <c r="E11" s="10"/>
    </row>
    <row r="12" spans="1:5" ht="16.5" customHeight="1">
      <c r="A12" s="342" t="s">
        <v>29</v>
      </c>
      <c r="B12" s="343"/>
      <c r="C12" s="344"/>
      <c r="D12" s="15">
        <f>SUM(D13:D19)</f>
        <v>50</v>
      </c>
      <c r="E12" s="15">
        <f>SUM(E13:E19)</f>
        <v>4050</v>
      </c>
    </row>
    <row r="13" spans="1:5" ht="16.5" customHeight="1">
      <c r="A13" s="155">
        <v>43759</v>
      </c>
      <c r="B13" s="1" t="s">
        <v>306</v>
      </c>
      <c r="C13" s="1" t="s">
        <v>148</v>
      </c>
      <c r="D13" s="151">
        <v>0</v>
      </c>
      <c r="E13" s="151">
        <v>3850</v>
      </c>
    </row>
    <row r="14" spans="1:5" ht="16.5" customHeight="1">
      <c r="A14" s="9">
        <v>43789</v>
      </c>
      <c r="B14" s="1" t="s">
        <v>325</v>
      </c>
      <c r="C14" s="1" t="s">
        <v>149</v>
      </c>
      <c r="D14" s="10">
        <v>0</v>
      </c>
      <c r="E14" s="10">
        <v>50</v>
      </c>
    </row>
    <row r="15" spans="1:5" ht="16.5" customHeight="1">
      <c r="A15" s="9" t="s">
        <v>333</v>
      </c>
      <c r="B15" s="1" t="s">
        <v>334</v>
      </c>
      <c r="C15" s="1" t="s">
        <v>148</v>
      </c>
      <c r="D15" s="10">
        <v>0</v>
      </c>
      <c r="E15" s="10">
        <v>50</v>
      </c>
    </row>
    <row r="16" spans="1:5" ht="16.5" customHeight="1">
      <c r="A16" s="155">
        <v>43805</v>
      </c>
      <c r="B16" s="173" t="s">
        <v>346</v>
      </c>
      <c r="C16" s="173" t="s">
        <v>149</v>
      </c>
      <c r="D16" s="154">
        <v>50</v>
      </c>
      <c r="E16" s="151">
        <v>0</v>
      </c>
    </row>
    <row r="17" spans="1:5" ht="16.5" customHeight="1">
      <c r="A17" s="9">
        <v>43809</v>
      </c>
      <c r="B17" s="1" t="s">
        <v>354</v>
      </c>
      <c r="C17" s="1" t="s">
        <v>351</v>
      </c>
      <c r="D17" s="10">
        <v>0</v>
      </c>
      <c r="E17" s="10">
        <v>50</v>
      </c>
    </row>
    <row r="18" spans="1:5" ht="16.5" customHeight="1">
      <c r="A18" s="155">
        <v>43819</v>
      </c>
      <c r="B18" s="173" t="s">
        <v>358</v>
      </c>
      <c r="C18" s="175" t="s">
        <v>148</v>
      </c>
      <c r="D18" s="154">
        <v>0</v>
      </c>
      <c r="E18" s="10">
        <v>50</v>
      </c>
    </row>
    <row r="19" spans="1:5" ht="16.5" customHeight="1">
      <c r="A19" s="9"/>
      <c r="B19" s="1"/>
      <c r="C19" s="1"/>
      <c r="D19" s="10"/>
      <c r="E19" s="10"/>
    </row>
    <row r="20" spans="1:5" ht="16.5" customHeight="1">
      <c r="A20" s="342" t="s">
        <v>95</v>
      </c>
      <c r="B20" s="343"/>
      <c r="C20" s="344"/>
      <c r="D20" s="15">
        <f>SUM(D21:D28)</f>
        <v>760</v>
      </c>
      <c r="E20" s="15">
        <f>SUM(E21:E28)</f>
        <v>810</v>
      </c>
    </row>
    <row r="21" spans="1:5" ht="16.5" customHeight="1">
      <c r="A21" s="155">
        <v>43759</v>
      </c>
      <c r="B21" s="1" t="s">
        <v>306</v>
      </c>
      <c r="C21" s="1" t="s">
        <v>148</v>
      </c>
      <c r="D21" s="151">
        <v>0</v>
      </c>
      <c r="E21" s="10">
        <v>770</v>
      </c>
    </row>
    <row r="22" spans="1:5" ht="16.5" customHeight="1">
      <c r="A22" s="9">
        <v>43789</v>
      </c>
      <c r="B22" s="1" t="s">
        <v>325</v>
      </c>
      <c r="C22" s="1" t="s">
        <v>149</v>
      </c>
      <c r="D22" s="10">
        <v>0</v>
      </c>
      <c r="E22" s="10">
        <v>10</v>
      </c>
    </row>
    <row r="23" spans="1:5" ht="16.5" customHeight="1">
      <c r="A23" s="9" t="s">
        <v>333</v>
      </c>
      <c r="B23" s="1" t="s">
        <v>334</v>
      </c>
      <c r="C23" s="1" t="s">
        <v>148</v>
      </c>
      <c r="D23" s="10">
        <v>0</v>
      </c>
      <c r="E23" s="10">
        <v>10</v>
      </c>
    </row>
    <row r="24" spans="1:5" ht="16.5" customHeight="1">
      <c r="A24" s="155">
        <v>43787</v>
      </c>
      <c r="B24" s="173" t="s">
        <v>343</v>
      </c>
      <c r="C24" s="173" t="s">
        <v>149</v>
      </c>
      <c r="D24" s="10">
        <v>750</v>
      </c>
      <c r="E24" s="10">
        <v>0</v>
      </c>
    </row>
    <row r="25" spans="1:5" ht="16.5" customHeight="1">
      <c r="A25" s="155">
        <v>43805</v>
      </c>
      <c r="B25" s="173" t="s">
        <v>346</v>
      </c>
      <c r="C25" s="173" t="s">
        <v>149</v>
      </c>
      <c r="D25" s="154">
        <v>10</v>
      </c>
      <c r="E25" s="151">
        <v>0</v>
      </c>
    </row>
    <row r="26" spans="1:5" ht="16.5" customHeight="1">
      <c r="A26" s="18">
        <v>43809</v>
      </c>
      <c r="B26" s="1" t="s">
        <v>355</v>
      </c>
      <c r="C26" s="1" t="s">
        <v>351</v>
      </c>
      <c r="D26" s="10">
        <v>0</v>
      </c>
      <c r="E26" s="10">
        <v>10</v>
      </c>
    </row>
    <row r="27" spans="1:5" ht="16.5" customHeight="1">
      <c r="A27" s="155">
        <v>43819</v>
      </c>
      <c r="B27" s="173" t="s">
        <v>358</v>
      </c>
      <c r="C27" s="175" t="s">
        <v>148</v>
      </c>
      <c r="D27" s="154">
        <v>0</v>
      </c>
      <c r="E27" s="151">
        <v>10</v>
      </c>
    </row>
    <row r="28" spans="1:5" ht="16.5" customHeight="1">
      <c r="A28" s="155"/>
      <c r="B28" s="1"/>
      <c r="C28" s="1"/>
      <c r="D28" s="154"/>
      <c r="E28" s="151"/>
    </row>
    <row r="29" spans="1:5" ht="16.5" customHeight="1">
      <c r="A29" s="333" t="s">
        <v>102</v>
      </c>
      <c r="B29" s="334"/>
      <c r="C29" s="13"/>
      <c r="D29" s="12">
        <f>SUM(D20+D12+D6)</f>
        <v>2850</v>
      </c>
      <c r="E29" s="12">
        <f>SUM(E20+E12+E6)</f>
        <v>6960</v>
      </c>
    </row>
    <row r="30" spans="1:5" ht="16.5" customHeight="1">
      <c r="A30" s="337" t="s">
        <v>101</v>
      </c>
      <c r="B30" s="338"/>
      <c r="C30" s="14"/>
      <c r="D30" s="335">
        <f>SUM(E29-D29)</f>
        <v>4110</v>
      </c>
      <c r="E30" s="336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/>
  <mergeCells count="7">
    <mergeCell ref="A3:E3"/>
    <mergeCell ref="A29:B29"/>
    <mergeCell ref="D30:E30"/>
    <mergeCell ref="A30:B30"/>
    <mergeCell ref="A6:C6"/>
    <mergeCell ref="A12:C12"/>
    <mergeCell ref="A20:C20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2"/>
  <sheetViews>
    <sheetView view="pageBreakPreview" zoomScale="110" zoomScaleSheetLayoutView="110" zoomScalePageLayoutView="0" workbookViewId="0" topLeftCell="A34">
      <selection activeCell="A53" sqref="A53:IV53"/>
    </sheetView>
  </sheetViews>
  <sheetFormatPr defaultColWidth="10.57421875" defaultRowHeight="12.75"/>
  <cols>
    <col min="1" max="1" width="11.00390625" style="158" customWidth="1"/>
    <col min="2" max="2" width="44.421875" style="158" customWidth="1"/>
    <col min="3" max="3" width="15.57421875" style="158" bestFit="1" customWidth="1"/>
    <col min="4" max="4" width="14.421875" style="158" customWidth="1"/>
    <col min="5" max="5" width="11.57421875" style="158" customWidth="1"/>
    <col min="6" max="13" width="10.57421875" style="158" customWidth="1"/>
    <col min="14" max="14" width="15.57421875" style="158" customWidth="1"/>
    <col min="15" max="16384" width="10.57421875" style="158" customWidth="1"/>
  </cols>
  <sheetData>
    <row r="2" ht="7.5" customHeight="1"/>
    <row r="3" spans="1:5" ht="31.5" customHeight="1">
      <c r="A3" s="345" t="s">
        <v>56</v>
      </c>
      <c r="B3" s="346"/>
      <c r="C3" s="346"/>
      <c r="D3" s="346"/>
      <c r="E3" s="346"/>
    </row>
    <row r="4" ht="12.75" thickBot="1"/>
    <row r="5" spans="1:5" ht="16.5" customHeight="1" thickBot="1">
      <c r="A5" s="159" t="s">
        <v>0</v>
      </c>
      <c r="B5" s="159" t="s">
        <v>1</v>
      </c>
      <c r="C5" s="159" t="s">
        <v>57</v>
      </c>
      <c r="D5" s="160" t="s">
        <v>3</v>
      </c>
      <c r="E5" s="160" t="s">
        <v>2</v>
      </c>
    </row>
    <row r="6" spans="1:5" ht="16.5" customHeight="1">
      <c r="A6" s="348" t="s">
        <v>83</v>
      </c>
      <c r="B6" s="349"/>
      <c r="C6" s="350"/>
      <c r="D6" s="161">
        <f>SUM(D7:D55)</f>
        <v>87849.33</v>
      </c>
      <c r="E6" s="161">
        <f>SUM(E7:E55)</f>
        <v>124709.31</v>
      </c>
    </row>
    <row r="7" spans="1:5" ht="16.5" customHeight="1">
      <c r="A7" s="152">
        <v>43516</v>
      </c>
      <c r="B7" s="173" t="s">
        <v>173</v>
      </c>
      <c r="C7" s="173" t="s">
        <v>148</v>
      </c>
      <c r="D7" s="154">
        <v>0</v>
      </c>
      <c r="E7" s="154">
        <v>4630.35</v>
      </c>
    </row>
    <row r="8" spans="1:5" ht="16.5" customHeight="1">
      <c r="A8" s="121">
        <v>43518</v>
      </c>
      <c r="B8" s="173" t="s">
        <v>169</v>
      </c>
      <c r="C8" s="173" t="s">
        <v>149</v>
      </c>
      <c r="D8" s="120">
        <v>3083.66</v>
      </c>
      <c r="E8" s="120">
        <v>0</v>
      </c>
    </row>
    <row r="9" spans="1:5" ht="16.5" customHeight="1">
      <c r="A9" s="152">
        <v>43518</v>
      </c>
      <c r="B9" s="173" t="s">
        <v>183</v>
      </c>
      <c r="C9" s="173" t="s">
        <v>177</v>
      </c>
      <c r="D9" s="151">
        <v>0</v>
      </c>
      <c r="E9" s="151">
        <v>51.7</v>
      </c>
    </row>
    <row r="10" spans="1:5" ht="16.5" customHeight="1">
      <c r="A10" s="152">
        <v>43524</v>
      </c>
      <c r="B10" s="173" t="s">
        <v>196</v>
      </c>
      <c r="C10" s="173" t="s">
        <v>177</v>
      </c>
      <c r="D10" s="154">
        <v>0</v>
      </c>
      <c r="E10" s="154">
        <v>119.1</v>
      </c>
    </row>
    <row r="11" spans="1:5" ht="16.5" customHeight="1">
      <c r="A11" s="177">
        <v>43544</v>
      </c>
      <c r="B11" s="173" t="s">
        <v>192</v>
      </c>
      <c r="C11" s="173" t="s">
        <v>148</v>
      </c>
      <c r="D11" s="154">
        <v>0</v>
      </c>
      <c r="E11" s="120">
        <v>3281.15</v>
      </c>
    </row>
    <row r="12" spans="1:5" ht="16.5" customHeight="1">
      <c r="A12" s="162">
        <v>43546</v>
      </c>
      <c r="B12" s="173" t="s">
        <v>200</v>
      </c>
      <c r="C12" s="173" t="s">
        <v>149</v>
      </c>
      <c r="D12" s="164">
        <v>2110.31</v>
      </c>
      <c r="E12" s="164">
        <v>0</v>
      </c>
    </row>
    <row r="13" spans="1:5" ht="16.5" customHeight="1">
      <c r="A13" s="162">
        <v>43546</v>
      </c>
      <c r="B13" s="173" t="s">
        <v>203</v>
      </c>
      <c r="C13" s="173" t="s">
        <v>148</v>
      </c>
      <c r="D13" s="164">
        <v>119.1</v>
      </c>
      <c r="E13" s="164">
        <v>0</v>
      </c>
    </row>
    <row r="14" spans="1:5" ht="16.5" customHeight="1">
      <c r="A14" s="152">
        <v>43551</v>
      </c>
      <c r="B14" s="173" t="s">
        <v>195</v>
      </c>
      <c r="C14" s="173" t="s">
        <v>194</v>
      </c>
      <c r="D14" s="154">
        <v>0</v>
      </c>
      <c r="E14" s="151">
        <v>79.4</v>
      </c>
    </row>
    <row r="15" spans="1:5" ht="16.5" customHeight="1">
      <c r="A15" s="162">
        <v>43580</v>
      </c>
      <c r="B15" s="173" t="s">
        <v>219</v>
      </c>
      <c r="C15" s="173" t="s">
        <v>149</v>
      </c>
      <c r="D15" s="164">
        <v>1174.02</v>
      </c>
      <c r="E15" s="166">
        <v>0</v>
      </c>
    </row>
    <row r="16" spans="1:5" ht="16.5" customHeight="1">
      <c r="A16" s="165">
        <v>43580</v>
      </c>
      <c r="B16" s="173" t="s">
        <v>220</v>
      </c>
      <c r="C16" s="173" t="s">
        <v>148</v>
      </c>
      <c r="D16" s="164">
        <v>0</v>
      </c>
      <c r="E16" s="164">
        <v>1917</v>
      </c>
    </row>
    <row r="17" spans="1:5" ht="16.5" customHeight="1">
      <c r="A17" s="152">
        <v>43605</v>
      </c>
      <c r="B17" s="173" t="s">
        <v>233</v>
      </c>
      <c r="C17" s="173" t="s">
        <v>148</v>
      </c>
      <c r="D17" s="154">
        <v>0</v>
      </c>
      <c r="E17" s="154">
        <v>3148.95</v>
      </c>
    </row>
    <row r="18" spans="1:5" ht="16.5" customHeight="1">
      <c r="A18" s="165">
        <v>43607</v>
      </c>
      <c r="B18" s="173" t="s">
        <v>235</v>
      </c>
      <c r="C18" s="173" t="s">
        <v>149</v>
      </c>
      <c r="D18" s="164">
        <v>63.7</v>
      </c>
      <c r="E18" s="164">
        <v>0</v>
      </c>
    </row>
    <row r="19" spans="1:5" ht="16.5" customHeight="1">
      <c r="A19" s="152">
        <v>43607</v>
      </c>
      <c r="B19" s="173" t="s">
        <v>236</v>
      </c>
      <c r="C19" s="173" t="s">
        <v>149</v>
      </c>
      <c r="D19" s="151">
        <v>39.7</v>
      </c>
      <c r="E19" s="151">
        <v>0</v>
      </c>
    </row>
    <row r="20" spans="1:5" ht="16.5" customHeight="1">
      <c r="A20" s="155">
        <v>43609</v>
      </c>
      <c r="B20" s="173" t="s">
        <v>240</v>
      </c>
      <c r="C20" s="173" t="s">
        <v>149</v>
      </c>
      <c r="D20" s="154">
        <v>2119.37</v>
      </c>
      <c r="E20" s="154">
        <v>0</v>
      </c>
    </row>
    <row r="21" spans="1:5" ht="16.5" customHeight="1">
      <c r="A21" s="165">
        <v>43628</v>
      </c>
      <c r="B21" s="173" t="s">
        <v>244</v>
      </c>
      <c r="C21" s="173" t="s">
        <v>245</v>
      </c>
      <c r="D21" s="164">
        <v>0</v>
      </c>
      <c r="E21" s="164">
        <v>79.4</v>
      </c>
    </row>
    <row r="22" spans="1:5" ht="16.5" customHeight="1">
      <c r="A22" s="165">
        <v>43636</v>
      </c>
      <c r="B22" s="173" t="s">
        <v>246</v>
      </c>
      <c r="C22" s="173" t="s">
        <v>148</v>
      </c>
      <c r="D22" s="164">
        <v>0</v>
      </c>
      <c r="E22" s="164">
        <v>7133.55</v>
      </c>
    </row>
    <row r="23" spans="1:5" ht="16.5" customHeight="1">
      <c r="A23" s="165">
        <v>43636</v>
      </c>
      <c r="B23" s="173" t="s">
        <v>246</v>
      </c>
      <c r="C23" s="173" t="s">
        <v>148</v>
      </c>
      <c r="D23" s="164">
        <v>0</v>
      </c>
      <c r="E23" s="164">
        <v>39.7</v>
      </c>
    </row>
    <row r="24" spans="1:5" ht="16.5" customHeight="1">
      <c r="A24" s="152">
        <v>43643</v>
      </c>
      <c r="B24" s="173" t="s">
        <v>251</v>
      </c>
      <c r="C24" s="173" t="s">
        <v>149</v>
      </c>
      <c r="D24" s="151">
        <v>4835.64</v>
      </c>
      <c r="E24" s="151">
        <v>0</v>
      </c>
    </row>
    <row r="25" spans="1:5" ht="16.5" customHeight="1">
      <c r="A25" s="165">
        <v>43650</v>
      </c>
      <c r="B25" s="173" t="s">
        <v>256</v>
      </c>
      <c r="C25" s="173" t="s">
        <v>255</v>
      </c>
      <c r="D25" s="164">
        <v>0</v>
      </c>
      <c r="E25" s="166">
        <v>39.7</v>
      </c>
    </row>
    <row r="26" spans="1:5" ht="16.5" customHeight="1">
      <c r="A26" s="165">
        <v>43661</v>
      </c>
      <c r="B26" s="173" t="s">
        <v>257</v>
      </c>
      <c r="C26" s="173" t="s">
        <v>149</v>
      </c>
      <c r="D26" s="164">
        <v>0</v>
      </c>
      <c r="E26" s="166">
        <v>36</v>
      </c>
    </row>
    <row r="27" spans="1:5" ht="16.5" customHeight="1">
      <c r="A27" s="162">
        <v>43665</v>
      </c>
      <c r="B27" s="173" t="s">
        <v>258</v>
      </c>
      <c r="C27" s="173" t="s">
        <v>148</v>
      </c>
      <c r="D27" s="164">
        <v>0</v>
      </c>
      <c r="E27" s="164">
        <v>6682.85</v>
      </c>
    </row>
    <row r="28" spans="1:5" ht="16.5" customHeight="1">
      <c r="A28" s="155">
        <v>43670</v>
      </c>
      <c r="B28" s="173" t="s">
        <v>259</v>
      </c>
      <c r="C28" s="173" t="s">
        <v>149</v>
      </c>
      <c r="D28" s="154">
        <v>5136.02</v>
      </c>
      <c r="E28" s="151">
        <v>0</v>
      </c>
    </row>
    <row r="29" spans="1:5" ht="16.5" customHeight="1">
      <c r="A29" s="155">
        <v>43696</v>
      </c>
      <c r="B29" s="173" t="s">
        <v>263</v>
      </c>
      <c r="C29" s="173" t="s">
        <v>149</v>
      </c>
      <c r="D29" s="154">
        <v>328.1</v>
      </c>
      <c r="E29" s="151">
        <v>0</v>
      </c>
    </row>
    <row r="30" spans="1:5" ht="16.5" customHeight="1">
      <c r="A30" s="155">
        <v>43707</v>
      </c>
      <c r="B30" s="173" t="s">
        <v>264</v>
      </c>
      <c r="C30" s="173" t="s">
        <v>148</v>
      </c>
      <c r="D30" s="154">
        <v>0</v>
      </c>
      <c r="E30" s="151">
        <v>19707.15</v>
      </c>
    </row>
    <row r="31" spans="1:5" ht="16.5" customHeight="1">
      <c r="A31" s="155">
        <v>43707</v>
      </c>
      <c r="B31" s="173" t="s">
        <v>264</v>
      </c>
      <c r="C31" s="173" t="s">
        <v>148</v>
      </c>
      <c r="D31" s="154">
        <v>0</v>
      </c>
      <c r="E31" s="151">
        <v>328.1</v>
      </c>
    </row>
    <row r="32" spans="1:5" ht="16.5" customHeight="1">
      <c r="A32" s="165">
        <v>43727</v>
      </c>
      <c r="B32" s="173" t="s">
        <v>275</v>
      </c>
      <c r="C32" s="173" t="s">
        <v>274</v>
      </c>
      <c r="D32" s="164">
        <v>0</v>
      </c>
      <c r="E32" s="164">
        <v>472.7</v>
      </c>
    </row>
    <row r="33" spans="1:5" ht="16.5" customHeight="1">
      <c r="A33" s="165">
        <v>43727</v>
      </c>
      <c r="B33" s="173" t="s">
        <v>276</v>
      </c>
      <c r="C33" s="173" t="s">
        <v>277</v>
      </c>
      <c r="D33" s="164">
        <v>0</v>
      </c>
      <c r="E33" s="164">
        <v>113.9</v>
      </c>
    </row>
    <row r="34" spans="1:5" ht="16.5" customHeight="1">
      <c r="A34" s="165">
        <v>43733</v>
      </c>
      <c r="B34" s="175" t="s">
        <v>279</v>
      </c>
      <c r="C34" s="175" t="s">
        <v>149</v>
      </c>
      <c r="D34" s="154">
        <v>4775</v>
      </c>
      <c r="E34" s="151">
        <v>0</v>
      </c>
    </row>
    <row r="35" spans="1:5" ht="16.5" customHeight="1">
      <c r="A35" s="165">
        <v>43733</v>
      </c>
      <c r="B35" s="175" t="s">
        <v>280</v>
      </c>
      <c r="C35" s="175" t="s">
        <v>149</v>
      </c>
      <c r="D35" s="154">
        <v>10532.66</v>
      </c>
      <c r="E35" s="151">
        <v>0</v>
      </c>
    </row>
    <row r="36" spans="1:5" ht="16.5" customHeight="1">
      <c r="A36" s="165">
        <v>43734</v>
      </c>
      <c r="B36" s="175" t="s">
        <v>281</v>
      </c>
      <c r="C36" s="175" t="s">
        <v>149</v>
      </c>
      <c r="D36" s="154">
        <v>0</v>
      </c>
      <c r="E36" s="151">
        <v>2175</v>
      </c>
    </row>
    <row r="37" spans="1:5" ht="16.5" customHeight="1">
      <c r="A37" s="165">
        <v>43752</v>
      </c>
      <c r="B37" s="173" t="s">
        <v>286</v>
      </c>
      <c r="C37" s="173" t="s">
        <v>149</v>
      </c>
      <c r="D37" s="164">
        <v>9410</v>
      </c>
      <c r="E37" s="164">
        <v>0</v>
      </c>
    </row>
    <row r="38" spans="1:5" ht="16.5" customHeight="1">
      <c r="A38" s="165">
        <v>43753</v>
      </c>
      <c r="B38" s="173" t="s">
        <v>287</v>
      </c>
      <c r="C38" s="173" t="s">
        <v>149</v>
      </c>
      <c r="D38" s="164">
        <v>16501.82</v>
      </c>
      <c r="E38" s="164">
        <v>0</v>
      </c>
    </row>
    <row r="39" spans="1:5" ht="16.5" customHeight="1">
      <c r="A39" s="155">
        <v>43759</v>
      </c>
      <c r="B39" s="173" t="s">
        <v>290</v>
      </c>
      <c r="C39" s="173" t="s">
        <v>148</v>
      </c>
      <c r="D39" s="154">
        <v>0</v>
      </c>
      <c r="E39" s="151">
        <v>39106.7</v>
      </c>
    </row>
    <row r="40" spans="1:5" ht="16.5" customHeight="1">
      <c r="A40" s="155">
        <v>43759</v>
      </c>
      <c r="B40" s="173" t="s">
        <v>291</v>
      </c>
      <c r="C40" s="173" t="s">
        <v>148</v>
      </c>
      <c r="D40" s="154">
        <v>0</v>
      </c>
      <c r="E40" s="151">
        <v>541.95</v>
      </c>
    </row>
    <row r="41" spans="1:5" ht="16.5" customHeight="1">
      <c r="A41" s="155">
        <v>43760</v>
      </c>
      <c r="B41" s="173" t="s">
        <v>294</v>
      </c>
      <c r="C41" s="173" t="s">
        <v>149</v>
      </c>
      <c r="D41" s="151">
        <v>5888.65</v>
      </c>
      <c r="E41" s="151">
        <v>0</v>
      </c>
    </row>
    <row r="42" spans="1:5" ht="16.5" customHeight="1">
      <c r="A42" s="152">
        <v>43761</v>
      </c>
      <c r="B42" s="173" t="s">
        <v>297</v>
      </c>
      <c r="C42" s="173" t="s">
        <v>148</v>
      </c>
      <c r="D42" s="219">
        <v>2446.8</v>
      </c>
      <c r="E42" s="219">
        <v>0</v>
      </c>
    </row>
    <row r="43" spans="1:5" ht="16.5" customHeight="1">
      <c r="A43" s="152">
        <v>43766</v>
      </c>
      <c r="B43" s="173" t="s">
        <v>303</v>
      </c>
      <c r="C43" s="173" t="s">
        <v>149</v>
      </c>
      <c r="D43" s="154">
        <v>0</v>
      </c>
      <c r="E43" s="151">
        <v>2446.8</v>
      </c>
    </row>
    <row r="44" spans="1:5" ht="16.5" customHeight="1">
      <c r="A44" s="216" t="s">
        <v>307</v>
      </c>
      <c r="B44" s="173" t="s">
        <v>305</v>
      </c>
      <c r="C44" s="173" t="s">
        <v>149</v>
      </c>
      <c r="D44" s="154">
        <v>10618.22</v>
      </c>
      <c r="E44" s="151">
        <v>0</v>
      </c>
    </row>
    <row r="45" spans="1:5" ht="16.5" customHeight="1">
      <c r="A45" s="155">
        <v>43789</v>
      </c>
      <c r="B45" s="173" t="s">
        <v>326</v>
      </c>
      <c r="C45" s="173" t="s">
        <v>149</v>
      </c>
      <c r="D45" s="10">
        <v>0</v>
      </c>
      <c r="E45" s="151">
        <v>6884.6</v>
      </c>
    </row>
    <row r="46" spans="1:5" ht="16.5" customHeight="1">
      <c r="A46" s="165">
        <v>43789</v>
      </c>
      <c r="B46" s="173" t="s">
        <v>335</v>
      </c>
      <c r="C46" s="173" t="s">
        <v>148</v>
      </c>
      <c r="D46" s="164">
        <v>0</v>
      </c>
      <c r="E46" s="166">
        <v>13124.46</v>
      </c>
    </row>
    <row r="47" spans="1:5" ht="16.5" customHeight="1">
      <c r="A47" s="165">
        <v>43794</v>
      </c>
      <c r="B47" s="173" t="s">
        <v>327</v>
      </c>
      <c r="C47" s="173" t="s">
        <v>149</v>
      </c>
      <c r="D47" s="154">
        <v>5821.58</v>
      </c>
      <c r="E47" s="151">
        <v>0</v>
      </c>
    </row>
    <row r="48" spans="1:5" ht="16.5" customHeight="1">
      <c r="A48" s="155">
        <v>43798</v>
      </c>
      <c r="B48" s="175" t="s">
        <v>336</v>
      </c>
      <c r="C48" s="175" t="s">
        <v>148</v>
      </c>
      <c r="D48" s="154">
        <v>0</v>
      </c>
      <c r="E48" s="151">
        <v>7932.8</v>
      </c>
    </row>
    <row r="49" spans="1:5" ht="16.5" customHeight="1">
      <c r="A49" s="155">
        <v>43802</v>
      </c>
      <c r="B49" s="173" t="s">
        <v>349</v>
      </c>
      <c r="C49" s="173" t="s">
        <v>339</v>
      </c>
      <c r="D49" s="154">
        <v>0</v>
      </c>
      <c r="E49" s="151">
        <v>294.38</v>
      </c>
    </row>
    <row r="50" spans="1:5" ht="16.5" customHeight="1">
      <c r="A50" s="155">
        <v>43809</v>
      </c>
      <c r="B50" s="173" t="s">
        <v>350</v>
      </c>
      <c r="C50" s="173" t="s">
        <v>348</v>
      </c>
      <c r="D50" s="154">
        <v>0</v>
      </c>
      <c r="E50" s="151">
        <v>197.36</v>
      </c>
    </row>
    <row r="51" spans="1:5" ht="16.5" customHeight="1">
      <c r="A51" s="155">
        <v>43810</v>
      </c>
      <c r="B51" s="173" t="s">
        <v>359</v>
      </c>
      <c r="C51" s="173" t="s">
        <v>149</v>
      </c>
      <c r="D51" s="164">
        <v>2780.64</v>
      </c>
      <c r="E51" s="166">
        <v>0</v>
      </c>
    </row>
    <row r="52" spans="1:5" ht="16.5" customHeight="1">
      <c r="A52" s="155">
        <v>43819</v>
      </c>
      <c r="B52" s="173" t="s">
        <v>357</v>
      </c>
      <c r="C52" s="175" t="s">
        <v>148</v>
      </c>
      <c r="D52" s="154">
        <v>0</v>
      </c>
      <c r="E52" s="151">
        <v>4080.22</v>
      </c>
    </row>
    <row r="53" spans="1:5" ht="16.5" customHeight="1">
      <c r="A53" s="152">
        <v>43823</v>
      </c>
      <c r="B53" s="173" t="s">
        <v>235</v>
      </c>
      <c r="C53" s="173" t="s">
        <v>148</v>
      </c>
      <c r="D53" s="154">
        <v>64.34</v>
      </c>
      <c r="E53" s="151">
        <v>0</v>
      </c>
    </row>
    <row r="54" spans="1:5" ht="16.5" customHeight="1">
      <c r="A54" s="243">
        <v>43826</v>
      </c>
      <c r="B54" s="173" t="s">
        <v>407</v>
      </c>
      <c r="C54" s="173" t="s">
        <v>149</v>
      </c>
      <c r="D54" s="154">
        <v>0</v>
      </c>
      <c r="E54" s="164">
        <v>64.34</v>
      </c>
    </row>
    <row r="55" spans="1:5" ht="16.5" customHeight="1">
      <c r="A55" s="162"/>
      <c r="B55" s="167"/>
      <c r="C55" s="163"/>
      <c r="D55" s="164"/>
      <c r="E55" s="164"/>
    </row>
    <row r="56" spans="1:5" ht="16.5" customHeight="1">
      <c r="A56" s="351" t="s">
        <v>67</v>
      </c>
      <c r="B56" s="352"/>
      <c r="C56" s="353"/>
      <c r="D56" s="161">
        <f>SUM(D57:D75)</f>
        <v>936</v>
      </c>
      <c r="E56" s="161">
        <f>SUM(E57:E75)</f>
        <v>936</v>
      </c>
    </row>
    <row r="57" spans="1:5" ht="16.5" customHeight="1">
      <c r="A57" s="152">
        <v>43527</v>
      </c>
      <c r="B57" s="173" t="s">
        <v>180</v>
      </c>
      <c r="C57" s="173" t="s">
        <v>149</v>
      </c>
      <c r="D57" s="151">
        <v>0</v>
      </c>
      <c r="E57" s="151">
        <v>12</v>
      </c>
    </row>
    <row r="58" spans="1:5" ht="16.5" customHeight="1">
      <c r="A58" s="152">
        <v>43527</v>
      </c>
      <c r="B58" s="173" t="s">
        <v>179</v>
      </c>
      <c r="C58" s="173" t="s">
        <v>149</v>
      </c>
      <c r="D58" s="154">
        <v>0</v>
      </c>
      <c r="E58" s="154">
        <v>36</v>
      </c>
    </row>
    <row r="59" spans="1:5" ht="16.5" customHeight="1">
      <c r="A59" s="152">
        <v>43546</v>
      </c>
      <c r="B59" s="173" t="s">
        <v>202</v>
      </c>
      <c r="C59" s="173" t="s">
        <v>149</v>
      </c>
      <c r="D59" s="164">
        <v>36</v>
      </c>
      <c r="E59" s="164">
        <v>0</v>
      </c>
    </row>
    <row r="60" spans="1:5" ht="16.5" customHeight="1">
      <c r="A60" s="162">
        <v>43546</v>
      </c>
      <c r="B60" s="173" t="s">
        <v>201</v>
      </c>
      <c r="C60" s="173" t="s">
        <v>149</v>
      </c>
      <c r="D60" s="164">
        <v>12</v>
      </c>
      <c r="E60" s="166">
        <v>0</v>
      </c>
    </row>
    <row r="61" spans="1:5" ht="16.5" customHeight="1">
      <c r="A61" s="152">
        <v>43559</v>
      </c>
      <c r="B61" s="173" t="s">
        <v>208</v>
      </c>
      <c r="C61" s="173" t="s">
        <v>149</v>
      </c>
      <c r="D61" s="154">
        <v>0</v>
      </c>
      <c r="E61" s="154">
        <v>48</v>
      </c>
    </row>
    <row r="62" spans="1:5" ht="16.5" customHeight="1">
      <c r="A62" s="162">
        <v>43580</v>
      </c>
      <c r="B62" s="173" t="s">
        <v>221</v>
      </c>
      <c r="C62" s="173" t="s">
        <v>149</v>
      </c>
      <c r="D62" s="154">
        <v>48</v>
      </c>
      <c r="E62" s="151">
        <v>0</v>
      </c>
    </row>
    <row r="63" spans="1:5" ht="16.5" customHeight="1">
      <c r="A63" s="152">
        <v>43591</v>
      </c>
      <c r="B63" s="173" t="s">
        <v>226</v>
      </c>
      <c r="C63" s="173" t="s">
        <v>149</v>
      </c>
      <c r="D63" s="154">
        <v>0</v>
      </c>
      <c r="E63" s="154">
        <v>84</v>
      </c>
    </row>
    <row r="64" spans="1:5" ht="16.5" customHeight="1">
      <c r="A64" s="155">
        <v>43609</v>
      </c>
      <c r="B64" s="173" t="s">
        <v>239</v>
      </c>
      <c r="C64" s="173" t="s">
        <v>149</v>
      </c>
      <c r="D64" s="154">
        <v>84</v>
      </c>
      <c r="E64" s="154">
        <v>0</v>
      </c>
    </row>
    <row r="65" spans="1:5" ht="16.5" customHeight="1">
      <c r="A65" s="165">
        <v>43621</v>
      </c>
      <c r="B65" s="173" t="s">
        <v>242</v>
      </c>
      <c r="C65" s="173" t="s">
        <v>149</v>
      </c>
      <c r="D65" s="164">
        <v>0</v>
      </c>
      <c r="E65" s="164">
        <v>60</v>
      </c>
    </row>
    <row r="66" spans="1:5" ht="16.5" customHeight="1">
      <c r="A66" s="165">
        <v>43621</v>
      </c>
      <c r="B66" s="173" t="s">
        <v>243</v>
      </c>
      <c r="C66" s="173" t="s">
        <v>149</v>
      </c>
      <c r="D66" s="164">
        <v>0</v>
      </c>
      <c r="E66" s="164">
        <v>12</v>
      </c>
    </row>
    <row r="67" spans="1:5" ht="16.5" customHeight="1">
      <c r="A67" s="152">
        <v>43643</v>
      </c>
      <c r="B67" s="173" t="s">
        <v>252</v>
      </c>
      <c r="C67" s="173" t="s">
        <v>149</v>
      </c>
      <c r="D67" s="164">
        <v>60</v>
      </c>
      <c r="E67" s="164">
        <v>0</v>
      </c>
    </row>
    <row r="68" spans="1:5" ht="16.5" customHeight="1">
      <c r="A68" s="152">
        <v>43643</v>
      </c>
      <c r="B68" s="173" t="s">
        <v>253</v>
      </c>
      <c r="C68" s="173" t="s">
        <v>149</v>
      </c>
      <c r="D68" s="164">
        <v>12</v>
      </c>
      <c r="E68" s="164">
        <v>0</v>
      </c>
    </row>
    <row r="69" spans="1:5" ht="16.5" customHeight="1">
      <c r="A69" s="152">
        <v>43648</v>
      </c>
      <c r="B69" s="173" t="s">
        <v>254</v>
      </c>
      <c r="C69" s="173" t="s">
        <v>149</v>
      </c>
      <c r="D69" s="154">
        <v>0</v>
      </c>
      <c r="E69" s="154">
        <v>204</v>
      </c>
    </row>
    <row r="70" spans="1:5" ht="16.5" customHeight="1">
      <c r="A70" s="155">
        <v>43670</v>
      </c>
      <c r="B70" s="173" t="s">
        <v>267</v>
      </c>
      <c r="C70" s="173" t="s">
        <v>149</v>
      </c>
      <c r="D70" s="164">
        <v>204</v>
      </c>
      <c r="E70" s="164">
        <v>0</v>
      </c>
    </row>
    <row r="71" spans="1:5" ht="16.5" customHeight="1">
      <c r="A71" s="165">
        <v>43752</v>
      </c>
      <c r="B71" s="173" t="s">
        <v>288</v>
      </c>
      <c r="C71" s="173" t="s">
        <v>149</v>
      </c>
      <c r="D71" s="164">
        <v>216</v>
      </c>
      <c r="E71" s="164">
        <v>0</v>
      </c>
    </row>
    <row r="72" spans="1:5" ht="16.5" customHeight="1">
      <c r="A72" s="155">
        <v>43759</v>
      </c>
      <c r="B72" s="173" t="s">
        <v>292</v>
      </c>
      <c r="C72" s="173" t="s">
        <v>149</v>
      </c>
      <c r="D72" s="154">
        <v>0</v>
      </c>
      <c r="E72" s="151">
        <v>60</v>
      </c>
    </row>
    <row r="73" spans="1:5" ht="16.5" customHeight="1">
      <c r="A73" s="155">
        <v>43759</v>
      </c>
      <c r="B73" s="173" t="s">
        <v>293</v>
      </c>
      <c r="C73" s="173" t="s">
        <v>149</v>
      </c>
      <c r="D73" s="151">
        <v>0</v>
      </c>
      <c r="E73" s="151">
        <v>156</v>
      </c>
    </row>
    <row r="74" spans="1:5" ht="16.5" customHeight="1">
      <c r="A74" s="152">
        <v>43761</v>
      </c>
      <c r="B74" s="173" t="s">
        <v>295</v>
      </c>
      <c r="C74" s="173" t="s">
        <v>149</v>
      </c>
      <c r="D74" s="154">
        <v>264</v>
      </c>
      <c r="E74" s="151">
        <v>0</v>
      </c>
    </row>
    <row r="75" spans="1:5" ht="16.5" customHeight="1">
      <c r="A75" s="152">
        <v>43761</v>
      </c>
      <c r="B75" s="173" t="s">
        <v>298</v>
      </c>
      <c r="C75" s="173" t="s">
        <v>149</v>
      </c>
      <c r="D75" s="220">
        <v>0</v>
      </c>
      <c r="E75" s="219">
        <v>264</v>
      </c>
    </row>
    <row r="76" spans="1:5" ht="16.5" customHeight="1">
      <c r="A76" s="342" t="s">
        <v>129</v>
      </c>
      <c r="B76" s="352"/>
      <c r="C76" s="353"/>
      <c r="D76" s="161">
        <f>SUM(D77:D80)</f>
        <v>3720.55</v>
      </c>
      <c r="E76" s="161">
        <f>SUM(E77:E80)</f>
        <v>5544.05</v>
      </c>
    </row>
    <row r="77" spans="1:5" ht="16.5" customHeight="1">
      <c r="A77" s="162">
        <v>43480</v>
      </c>
      <c r="B77" s="173" t="s">
        <v>146</v>
      </c>
      <c r="C77" s="173" t="s">
        <v>144</v>
      </c>
      <c r="D77" s="166">
        <v>0</v>
      </c>
      <c r="E77" s="166">
        <v>194.8</v>
      </c>
    </row>
    <row r="78" spans="1:5" ht="16.5" customHeight="1">
      <c r="A78" s="216">
        <v>43486</v>
      </c>
      <c r="B78" s="173" t="s">
        <v>157</v>
      </c>
      <c r="C78" s="173" t="s">
        <v>148</v>
      </c>
      <c r="D78" s="154">
        <v>0</v>
      </c>
      <c r="E78" s="154">
        <v>5349.25</v>
      </c>
    </row>
    <row r="79" spans="1:5" ht="16.5" customHeight="1">
      <c r="A79" s="162">
        <v>43487</v>
      </c>
      <c r="B79" s="1" t="s">
        <v>158</v>
      </c>
      <c r="C79" s="173" t="s">
        <v>149</v>
      </c>
      <c r="D79" s="120">
        <v>3522.05</v>
      </c>
      <c r="E79" s="151">
        <v>0</v>
      </c>
    </row>
    <row r="80" spans="1:5" ht="16.5" customHeight="1">
      <c r="A80" s="155">
        <v>43802</v>
      </c>
      <c r="B80" s="173" t="s">
        <v>344</v>
      </c>
      <c r="C80" s="173" t="s">
        <v>149</v>
      </c>
      <c r="D80" s="154">
        <v>198.5</v>
      </c>
      <c r="E80" s="151">
        <v>0</v>
      </c>
    </row>
    <row r="81" spans="1:5" ht="16.5" customHeight="1">
      <c r="A81" s="351" t="s">
        <v>68</v>
      </c>
      <c r="B81" s="352"/>
      <c r="C81" s="353"/>
      <c r="D81" s="161">
        <f>SUM(D82)</f>
        <v>4999.64</v>
      </c>
      <c r="E81" s="161">
        <f>SUM(E82)</f>
        <v>0</v>
      </c>
    </row>
    <row r="82" spans="1:5" ht="16.5" customHeight="1">
      <c r="A82" s="216">
        <v>43787</v>
      </c>
      <c r="B82" s="173" t="s">
        <v>320</v>
      </c>
      <c r="C82" s="173" t="s">
        <v>149</v>
      </c>
      <c r="D82" s="154">
        <v>4999.64</v>
      </c>
      <c r="E82" s="164">
        <v>0</v>
      </c>
    </row>
    <row r="83" spans="1:5" ht="16.5" customHeight="1">
      <c r="A83" s="342" t="s">
        <v>70</v>
      </c>
      <c r="B83" s="352"/>
      <c r="C83" s="353"/>
      <c r="D83" s="161">
        <f>SUM(D84:D85)</f>
        <v>736</v>
      </c>
      <c r="E83" s="161">
        <f>SUM(E84:E85)</f>
        <v>736</v>
      </c>
    </row>
    <row r="84" spans="1:5" ht="16.5" customHeight="1">
      <c r="A84" s="162">
        <v>43549</v>
      </c>
      <c r="B84" s="173" t="s">
        <v>205</v>
      </c>
      <c r="C84" s="173" t="s">
        <v>149</v>
      </c>
      <c r="D84" s="164">
        <v>0</v>
      </c>
      <c r="E84" s="164">
        <v>736</v>
      </c>
    </row>
    <row r="85" spans="1:5" ht="16.5" customHeight="1">
      <c r="A85" s="162">
        <v>43553</v>
      </c>
      <c r="B85" s="173" t="s">
        <v>198</v>
      </c>
      <c r="C85" s="173" t="s">
        <v>149</v>
      </c>
      <c r="D85" s="164">
        <v>736</v>
      </c>
      <c r="E85" s="164">
        <v>0</v>
      </c>
    </row>
    <row r="86" spans="1:5" ht="16.5" customHeight="1">
      <c r="A86" s="351" t="s">
        <v>96</v>
      </c>
      <c r="B86" s="352"/>
      <c r="C86" s="353"/>
      <c r="D86" s="161">
        <f>SUM(D87)</f>
        <v>3297.38</v>
      </c>
      <c r="E86" s="161">
        <f>SUM(E87)</f>
        <v>0</v>
      </c>
    </row>
    <row r="87" spans="1:5" ht="16.5" customHeight="1">
      <c r="A87" s="216">
        <v>43787</v>
      </c>
      <c r="B87" s="173" t="s">
        <v>321</v>
      </c>
      <c r="C87" s="173" t="s">
        <v>149</v>
      </c>
      <c r="D87" s="154">
        <v>3297.38</v>
      </c>
      <c r="E87" s="151">
        <v>0</v>
      </c>
    </row>
    <row r="88" spans="1:5" ht="16.5" customHeight="1">
      <c r="A88" s="351" t="s">
        <v>69</v>
      </c>
      <c r="B88" s="352"/>
      <c r="C88" s="353"/>
      <c r="D88" s="161">
        <f>SUM(D89:D90)</f>
        <v>541.5</v>
      </c>
      <c r="E88" s="161">
        <f>SUM(E89:E90)</f>
        <v>541.5</v>
      </c>
    </row>
    <row r="89" spans="1:5" ht="12">
      <c r="A89" s="152">
        <v>43549</v>
      </c>
      <c r="B89" s="173" t="s">
        <v>206</v>
      </c>
      <c r="C89" s="173" t="s">
        <v>149</v>
      </c>
      <c r="D89" s="154">
        <v>0</v>
      </c>
      <c r="E89" s="154">
        <v>541.5</v>
      </c>
    </row>
    <row r="90" spans="1:5" ht="12">
      <c r="A90" s="152">
        <v>43553</v>
      </c>
      <c r="B90" s="173" t="s">
        <v>197</v>
      </c>
      <c r="C90" s="173" t="s">
        <v>149</v>
      </c>
      <c r="D90" s="154">
        <v>541.5</v>
      </c>
      <c r="E90" s="154">
        <v>0</v>
      </c>
    </row>
    <row r="91" spans="1:5" ht="12.75">
      <c r="A91" s="333" t="s">
        <v>102</v>
      </c>
      <c r="B91" s="347"/>
      <c r="C91" s="169"/>
      <c r="D91" s="170">
        <f>SUM(D88+D86+D83+D81+D76+D56+D6)</f>
        <v>102080.4</v>
      </c>
      <c r="E91" s="170">
        <f>SUM(E88+E86+E83+E81+E76+E56+E6)</f>
        <v>132466.86</v>
      </c>
    </row>
    <row r="92" spans="1:5" ht="15">
      <c r="A92" s="337" t="s">
        <v>103</v>
      </c>
      <c r="B92" s="338"/>
      <c r="C92" s="171"/>
      <c r="D92" s="335">
        <f>SUM(E91-D91)</f>
        <v>30386.459999999992</v>
      </c>
      <c r="E92" s="336"/>
    </row>
  </sheetData>
  <sheetProtection/>
  <mergeCells count="11">
    <mergeCell ref="A88:C88"/>
    <mergeCell ref="A3:E3"/>
    <mergeCell ref="A91:B91"/>
    <mergeCell ref="A92:B92"/>
    <mergeCell ref="D92:E92"/>
    <mergeCell ref="A6:C6"/>
    <mergeCell ref="A56:C56"/>
    <mergeCell ref="A81:C81"/>
    <mergeCell ref="A83:C83"/>
    <mergeCell ref="A86:C86"/>
    <mergeCell ref="A76:C76"/>
  </mergeCells>
  <printOptions/>
  <pageMargins left="0.787401575" right="0.787401575" top="0.984251969" bottom="0.984251969" header="0.4921259845" footer="0.4921259845"/>
  <pageSetup horizontalDpi="300" verticalDpi="300" orientation="portrait" paperSize="9" scale="88" r:id="rId1"/>
  <rowBreaks count="2" manualBreakCount="2">
    <brk id="48" max="4" man="1"/>
    <brk id="7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8"/>
  <sheetViews>
    <sheetView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11.00390625" style="0" customWidth="1"/>
    <col min="2" max="2" width="44.421875" style="0" customWidth="1"/>
    <col min="3" max="3" width="15.57421875" style="0" bestFit="1" customWidth="1"/>
    <col min="4" max="5" width="9.57421875" style="0" bestFit="1" customWidth="1"/>
    <col min="6" max="6" width="2.00390625" style="0" customWidth="1"/>
  </cols>
  <sheetData>
    <row r="2" ht="7.5" customHeight="1"/>
    <row r="3" spans="1:5" ht="31.5" customHeight="1">
      <c r="A3" s="331" t="s">
        <v>59</v>
      </c>
      <c r="B3" s="332"/>
      <c r="C3" s="332"/>
      <c r="D3" s="332"/>
      <c r="E3" s="332"/>
    </row>
    <row r="4" ht="12.75" thickBot="1"/>
    <row r="5" spans="1:5" ht="16.5" customHeight="1" thickBot="1">
      <c r="A5" s="2" t="s">
        <v>0</v>
      </c>
      <c r="B5" s="2" t="s">
        <v>1</v>
      </c>
      <c r="C5" s="2" t="s">
        <v>57</v>
      </c>
      <c r="D5" s="3" t="s">
        <v>3</v>
      </c>
      <c r="E5" s="3" t="s">
        <v>2</v>
      </c>
    </row>
    <row r="6" spans="1:5" ht="16.5" customHeight="1">
      <c r="A6" s="155">
        <v>43804</v>
      </c>
      <c r="B6" s="173" t="s">
        <v>345</v>
      </c>
      <c r="C6" s="173" t="s">
        <v>149</v>
      </c>
      <c r="D6" s="154">
        <v>812.97</v>
      </c>
      <c r="E6" s="151">
        <v>0</v>
      </c>
    </row>
    <row r="7" spans="1:5" ht="16.5" customHeight="1">
      <c r="A7" s="333" t="s">
        <v>102</v>
      </c>
      <c r="B7" s="334"/>
      <c r="C7" s="13"/>
      <c r="D7" s="12">
        <f>SUM(D6:D6)</f>
        <v>812.97</v>
      </c>
      <c r="E7" s="12">
        <f>SUM(E6:E6)</f>
        <v>0</v>
      </c>
    </row>
    <row r="8" spans="1:5" ht="16.5" customHeight="1">
      <c r="A8" s="337" t="s">
        <v>104</v>
      </c>
      <c r="B8" s="338"/>
      <c r="C8" s="14"/>
      <c r="D8" s="335">
        <f>SUM(E7-D7)</f>
        <v>-812.97</v>
      </c>
      <c r="E8" s="336"/>
    </row>
  </sheetData>
  <sheetProtection/>
  <mergeCells count="4">
    <mergeCell ref="A3:E3"/>
    <mergeCell ref="A7:B7"/>
    <mergeCell ref="A8:B8"/>
    <mergeCell ref="D8:E8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9"/>
  <sheetViews>
    <sheetView view="pageBreakPreview" zoomScale="80" zoomScaleSheetLayoutView="80" zoomScalePageLayoutView="0" workbookViewId="0" topLeftCell="A1">
      <selection activeCell="P19" sqref="P19"/>
    </sheetView>
  </sheetViews>
  <sheetFormatPr defaultColWidth="11.421875" defaultRowHeight="12.75"/>
  <cols>
    <col min="1" max="1" width="11.00390625" style="0" customWidth="1"/>
    <col min="2" max="2" width="42.57421875" style="0" customWidth="1"/>
    <col min="3" max="3" width="15.57421875" style="0" bestFit="1" customWidth="1"/>
    <col min="4" max="5" width="10.57421875" style="0" bestFit="1" customWidth="1"/>
    <col min="6" max="6" width="2.00390625" style="0" customWidth="1"/>
    <col min="7" max="7" width="21.421875" style="0" customWidth="1"/>
    <col min="8" max="8" width="11.421875" style="0" customWidth="1"/>
  </cols>
  <sheetData>
    <row r="2" ht="7.5" customHeight="1"/>
    <row r="3" spans="1:5" ht="31.5" customHeight="1">
      <c r="A3" s="331" t="s">
        <v>108</v>
      </c>
      <c r="B3" s="332"/>
      <c r="C3" s="332"/>
      <c r="D3" s="332"/>
      <c r="E3" s="332"/>
    </row>
    <row r="4" spans="7:8" ht="12.75" thickBot="1">
      <c r="G4" s="354"/>
      <c r="H4" s="354"/>
    </row>
    <row r="5" spans="1:8" ht="16.5" customHeight="1" thickBot="1">
      <c r="A5" s="2" t="s">
        <v>0</v>
      </c>
      <c r="B5" s="2" t="s">
        <v>1</v>
      </c>
      <c r="C5" s="2" t="s">
        <v>57</v>
      </c>
      <c r="D5" s="3" t="s">
        <v>3</v>
      </c>
      <c r="E5" s="3" t="s">
        <v>2</v>
      </c>
      <c r="G5" s="256"/>
      <c r="H5" s="256"/>
    </row>
    <row r="6" spans="1:8" ht="16.5" customHeight="1">
      <c r="A6" s="152"/>
      <c r="B6" s="173"/>
      <c r="C6" s="173"/>
      <c r="D6" s="154"/>
      <c r="E6" s="217"/>
      <c r="G6" s="239"/>
      <c r="H6" s="239"/>
    </row>
    <row r="7" spans="1:8" ht="16.5" customHeight="1">
      <c r="A7" s="221">
        <v>43542</v>
      </c>
      <c r="B7" s="222" t="s">
        <v>188</v>
      </c>
      <c r="C7" s="222" t="s">
        <v>149</v>
      </c>
      <c r="D7" s="257">
        <v>117</v>
      </c>
      <c r="E7" s="223">
        <v>0</v>
      </c>
      <c r="G7" s="239"/>
      <c r="H7" s="239"/>
    </row>
    <row r="8" spans="1:8" ht="16.5" customHeight="1">
      <c r="A8" s="221">
        <v>43566</v>
      </c>
      <c r="B8" s="222" t="s">
        <v>214</v>
      </c>
      <c r="C8" s="222" t="s">
        <v>149</v>
      </c>
      <c r="D8" s="223">
        <v>102.9</v>
      </c>
      <c r="E8" s="223">
        <v>0</v>
      </c>
      <c r="G8" s="355" t="s">
        <v>413</v>
      </c>
      <c r="H8" s="356"/>
    </row>
    <row r="9" spans="1:8" ht="16.5" customHeight="1">
      <c r="A9" s="221">
        <v>43567</v>
      </c>
      <c r="B9" s="222" t="s">
        <v>216</v>
      </c>
      <c r="C9" s="222" t="s">
        <v>149</v>
      </c>
      <c r="D9" s="223">
        <v>117.05</v>
      </c>
      <c r="E9" s="223">
        <v>0</v>
      </c>
      <c r="G9" s="264" t="s">
        <v>396</v>
      </c>
      <c r="H9" s="265">
        <v>4246.14</v>
      </c>
    </row>
    <row r="10" spans="1:8" ht="16.5" customHeight="1">
      <c r="A10" s="258">
        <v>43572</v>
      </c>
      <c r="B10" s="259" t="s">
        <v>215</v>
      </c>
      <c r="C10" s="259" t="s">
        <v>149</v>
      </c>
      <c r="D10" s="260">
        <v>6343.2</v>
      </c>
      <c r="E10" s="260">
        <v>0</v>
      </c>
      <c r="G10" s="266"/>
      <c r="H10" s="265"/>
    </row>
    <row r="11" spans="1:8" ht="16.5" customHeight="1">
      <c r="A11" s="221">
        <v>43584</v>
      </c>
      <c r="B11" s="222" t="s">
        <v>223</v>
      </c>
      <c r="C11" s="222" t="s">
        <v>149</v>
      </c>
      <c r="D11" s="223">
        <v>66.65</v>
      </c>
      <c r="E11" s="223">
        <v>0</v>
      </c>
      <c r="G11" s="267"/>
      <c r="H11" s="268"/>
    </row>
    <row r="12" spans="1:8" ht="16.5" customHeight="1">
      <c r="A12" s="221">
        <v>43584</v>
      </c>
      <c r="B12" s="222" t="s">
        <v>214</v>
      </c>
      <c r="C12" s="222" t="s">
        <v>149</v>
      </c>
      <c r="D12" s="223">
        <v>81.7</v>
      </c>
      <c r="E12" s="223">
        <v>0</v>
      </c>
      <c r="G12" s="266" t="s">
        <v>410</v>
      </c>
      <c r="H12" s="269">
        <f>SUM(D7:D18)</f>
        <v>7165.399999999999</v>
      </c>
    </row>
    <row r="13" spans="1:8" ht="16.5" customHeight="1">
      <c r="A13" s="221">
        <v>43598</v>
      </c>
      <c r="B13" s="222" t="s">
        <v>229</v>
      </c>
      <c r="C13" s="222" t="s">
        <v>149</v>
      </c>
      <c r="D13" s="223">
        <v>41.4</v>
      </c>
      <c r="E13" s="223">
        <v>0</v>
      </c>
      <c r="G13" s="266" t="s">
        <v>411</v>
      </c>
      <c r="H13" s="265">
        <f>SUM(H9+E19)</f>
        <v>7165.400000000001</v>
      </c>
    </row>
    <row r="14" spans="1:8" ht="16.5" customHeight="1">
      <c r="A14" s="221">
        <v>43598</v>
      </c>
      <c r="B14" s="222" t="s">
        <v>230</v>
      </c>
      <c r="C14" s="222" t="s">
        <v>149</v>
      </c>
      <c r="D14" s="223">
        <v>25</v>
      </c>
      <c r="E14" s="223">
        <v>0</v>
      </c>
      <c r="H14" s="217"/>
    </row>
    <row r="15" spans="1:8" ht="16.5" customHeight="1">
      <c r="A15" s="221">
        <v>43598</v>
      </c>
      <c r="B15" s="222" t="s">
        <v>231</v>
      </c>
      <c r="C15" s="222" t="s">
        <v>149</v>
      </c>
      <c r="D15" s="223">
        <v>94.5</v>
      </c>
      <c r="E15" s="223">
        <v>0</v>
      </c>
      <c r="G15" s="357" t="s">
        <v>412</v>
      </c>
      <c r="H15" s="358"/>
    </row>
    <row r="16" spans="1:8" ht="16.5" customHeight="1">
      <c r="A16" s="261">
        <v>43598</v>
      </c>
      <c r="B16" s="222" t="s">
        <v>231</v>
      </c>
      <c r="C16" s="222" t="s">
        <v>149</v>
      </c>
      <c r="D16" s="262">
        <v>74</v>
      </c>
      <c r="E16" s="262">
        <v>0</v>
      </c>
      <c r="G16" s="279" t="s">
        <v>414</v>
      </c>
      <c r="H16" s="280">
        <f>SUM(D19:D27)</f>
        <v>493.85</v>
      </c>
    </row>
    <row r="17" spans="1:8" ht="16.5" customHeight="1">
      <c r="A17" s="261">
        <v>43598</v>
      </c>
      <c r="B17" s="222" t="s">
        <v>231</v>
      </c>
      <c r="C17" s="222" t="s">
        <v>149</v>
      </c>
      <c r="D17" s="263">
        <v>31.5</v>
      </c>
      <c r="E17" s="263">
        <v>0</v>
      </c>
      <c r="G17" s="279" t="s">
        <v>415</v>
      </c>
      <c r="H17" s="281">
        <f>SUM(E20:E27)</f>
        <v>6890</v>
      </c>
    </row>
    <row r="18" spans="1:8" ht="16.5" customHeight="1">
      <c r="A18" s="221">
        <v>43612</v>
      </c>
      <c r="B18" s="222" t="s">
        <v>241</v>
      </c>
      <c r="C18" s="222" t="s">
        <v>149</v>
      </c>
      <c r="D18" s="223">
        <v>70.5</v>
      </c>
      <c r="E18" s="223">
        <v>0</v>
      </c>
      <c r="G18" s="281"/>
      <c r="H18" s="282"/>
    </row>
    <row r="19" spans="1:8" ht="16.5" customHeight="1">
      <c r="A19" s="261">
        <v>43670</v>
      </c>
      <c r="B19" s="222" t="s">
        <v>397</v>
      </c>
      <c r="C19" s="222" t="s">
        <v>149</v>
      </c>
      <c r="D19" s="223">
        <v>0</v>
      </c>
      <c r="E19" s="262">
        <v>2919.26</v>
      </c>
      <c r="G19" s="240" t="s">
        <v>398</v>
      </c>
      <c r="H19" s="240"/>
    </row>
    <row r="20" spans="1:8" ht="16.5" customHeight="1">
      <c r="A20" s="270">
        <v>43670</v>
      </c>
      <c r="B20" s="271" t="s">
        <v>395</v>
      </c>
      <c r="C20" s="271" t="s">
        <v>149</v>
      </c>
      <c r="D20" s="272">
        <v>0</v>
      </c>
      <c r="E20" s="272">
        <v>6890</v>
      </c>
      <c r="G20" s="240" t="s">
        <v>399</v>
      </c>
      <c r="H20" s="241">
        <f>SUM(H17-H16)</f>
        <v>6396.15</v>
      </c>
    </row>
    <row r="21" spans="1:5" ht="16.5" customHeight="1">
      <c r="A21" s="270">
        <v>43710</v>
      </c>
      <c r="B21" s="271" t="s">
        <v>265</v>
      </c>
      <c r="C21" s="271" t="s">
        <v>149</v>
      </c>
      <c r="D21" s="273">
        <v>42.7</v>
      </c>
      <c r="E21" s="272">
        <v>0</v>
      </c>
    </row>
    <row r="22" spans="1:5" ht="16.5" customHeight="1">
      <c r="A22" s="270">
        <v>43710</v>
      </c>
      <c r="B22" s="271" t="s">
        <v>266</v>
      </c>
      <c r="C22" s="271" t="s">
        <v>149</v>
      </c>
      <c r="D22" s="274">
        <v>10.5</v>
      </c>
      <c r="E22" s="275">
        <v>0</v>
      </c>
    </row>
    <row r="23" spans="1:5" ht="16.5" customHeight="1">
      <c r="A23" s="276">
        <v>43725</v>
      </c>
      <c r="B23" s="271" t="s">
        <v>270</v>
      </c>
      <c r="C23" s="271" t="s">
        <v>149</v>
      </c>
      <c r="D23" s="277">
        <v>55.45</v>
      </c>
      <c r="E23" s="272">
        <v>0</v>
      </c>
    </row>
    <row r="24" spans="1:5" ht="16.5" customHeight="1">
      <c r="A24" s="276">
        <v>43725</v>
      </c>
      <c r="B24" s="271" t="s">
        <v>271</v>
      </c>
      <c r="C24" s="271" t="s">
        <v>149</v>
      </c>
      <c r="D24" s="277">
        <v>132</v>
      </c>
      <c r="E24" s="272">
        <v>0</v>
      </c>
    </row>
    <row r="25" spans="1:5" ht="16.5" customHeight="1">
      <c r="A25" s="270">
        <v>43752</v>
      </c>
      <c r="B25" s="271" t="s">
        <v>284</v>
      </c>
      <c r="C25" s="271" t="s">
        <v>149</v>
      </c>
      <c r="D25" s="273">
        <v>123.7</v>
      </c>
      <c r="E25" s="272">
        <v>0</v>
      </c>
    </row>
    <row r="26" spans="1:5" ht="16.5" customHeight="1">
      <c r="A26" s="270">
        <v>43774</v>
      </c>
      <c r="B26" s="271" t="s">
        <v>309</v>
      </c>
      <c r="C26" s="271" t="s">
        <v>149</v>
      </c>
      <c r="D26" s="273">
        <v>80.5</v>
      </c>
      <c r="E26" s="272">
        <v>0</v>
      </c>
    </row>
    <row r="27" spans="1:5" ht="16.5" customHeight="1">
      <c r="A27" s="270">
        <v>43796</v>
      </c>
      <c r="B27" s="271" t="s">
        <v>337</v>
      </c>
      <c r="C27" s="278" t="s">
        <v>149</v>
      </c>
      <c r="D27" s="273">
        <v>49</v>
      </c>
      <c r="E27" s="272">
        <v>0</v>
      </c>
    </row>
    <row r="28" spans="1:5" ht="16.5" customHeight="1">
      <c r="A28" s="333" t="s">
        <v>102</v>
      </c>
      <c r="B28" s="334"/>
      <c r="C28" s="13"/>
      <c r="D28" s="12">
        <f>SUM(D6:D27)</f>
        <v>7659.249999999998</v>
      </c>
      <c r="E28" s="12">
        <f>SUM(E6:E27)</f>
        <v>9809.26</v>
      </c>
    </row>
    <row r="29" spans="1:5" ht="16.5" customHeight="1">
      <c r="A29" s="337" t="s">
        <v>107</v>
      </c>
      <c r="B29" s="338"/>
      <c r="C29" s="14"/>
      <c r="D29" s="335">
        <f>SUM(E28-D28)</f>
        <v>2150.010000000002</v>
      </c>
      <c r="E29" s="336"/>
    </row>
  </sheetData>
  <sheetProtection/>
  <mergeCells count="7">
    <mergeCell ref="A3:E3"/>
    <mergeCell ref="A28:B28"/>
    <mergeCell ref="A29:B29"/>
    <mergeCell ref="D29:E29"/>
    <mergeCell ref="G4:H4"/>
    <mergeCell ref="G8:H8"/>
    <mergeCell ref="G15:H15"/>
  </mergeCells>
  <printOptions/>
  <pageMargins left="0.787401575" right="0.787401575" top="0.984251969" bottom="0.984251969" header="0.4921259845" footer="0.4921259845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4"/>
  <sheetViews>
    <sheetView view="pageBreakPreview" zoomScaleSheetLayoutView="100" zoomScalePageLayoutView="0" workbookViewId="0" topLeftCell="A7">
      <selection activeCell="I15" sqref="I15"/>
    </sheetView>
  </sheetViews>
  <sheetFormatPr defaultColWidth="10.57421875" defaultRowHeight="12.75"/>
  <cols>
    <col min="1" max="1" width="11.00390625" style="131" customWidth="1"/>
    <col min="2" max="2" width="44.421875" style="131" customWidth="1"/>
    <col min="3" max="3" width="15.57421875" style="131" bestFit="1" customWidth="1"/>
    <col min="4" max="5" width="9.57421875" style="131" bestFit="1" customWidth="1"/>
    <col min="6" max="6" width="2.00390625" style="131" customWidth="1"/>
    <col min="7" max="16384" width="10.57421875" style="131" customWidth="1"/>
  </cols>
  <sheetData>
    <row r="2" ht="7.5" customHeight="1"/>
    <row r="3" spans="1:5" ht="31.5" customHeight="1">
      <c r="A3" s="366" t="s">
        <v>54</v>
      </c>
      <c r="B3" s="367"/>
      <c r="C3" s="367"/>
      <c r="D3" s="367"/>
      <c r="E3" s="367"/>
    </row>
    <row r="4" ht="12.75" thickBot="1"/>
    <row r="5" spans="1:5" ht="16.5" customHeight="1" thickBot="1">
      <c r="A5" s="132" t="s">
        <v>0</v>
      </c>
      <c r="B5" s="132" t="s">
        <v>1</v>
      </c>
      <c r="C5" s="132" t="s">
        <v>57</v>
      </c>
      <c r="D5" s="133" t="s">
        <v>3</v>
      </c>
      <c r="E5" s="133" t="s">
        <v>2</v>
      </c>
    </row>
    <row r="6" spans="1:5" ht="16.5" customHeight="1">
      <c r="A6" s="360" t="s">
        <v>71</v>
      </c>
      <c r="B6" s="361"/>
      <c r="C6" s="362"/>
      <c r="D6" s="134">
        <f>SUM(D7:D8)</f>
        <v>4900</v>
      </c>
      <c r="E6" s="134">
        <f>SUM(E7:E8)</f>
        <v>0</v>
      </c>
    </row>
    <row r="7" spans="1:5" ht="16.5" customHeight="1">
      <c r="A7" s="152">
        <v>43564</v>
      </c>
      <c r="B7" s="173" t="s">
        <v>210</v>
      </c>
      <c r="C7" s="173" t="s">
        <v>149</v>
      </c>
      <c r="D7" s="151">
        <v>3000</v>
      </c>
      <c r="E7" s="151">
        <v>0</v>
      </c>
    </row>
    <row r="8" spans="1:5" ht="12">
      <c r="A8" s="153">
        <v>43763</v>
      </c>
      <c r="B8" s="173" t="s">
        <v>301</v>
      </c>
      <c r="C8" s="173" t="s">
        <v>149</v>
      </c>
      <c r="D8" s="154">
        <v>1900</v>
      </c>
      <c r="E8" s="151">
        <v>0</v>
      </c>
    </row>
    <row r="9" spans="1:5" ht="16.5" customHeight="1">
      <c r="A9" s="363" t="s">
        <v>72</v>
      </c>
      <c r="B9" s="364"/>
      <c r="C9" s="365"/>
      <c r="D9" s="134">
        <f>SUM(D10:D10)</f>
        <v>3500</v>
      </c>
      <c r="E9" s="134">
        <f>SUM(E10:E10)</f>
        <v>0</v>
      </c>
    </row>
    <row r="10" spans="1:5" ht="16.5" customHeight="1">
      <c r="A10" s="152">
        <v>43686</v>
      </c>
      <c r="B10" s="173" t="s">
        <v>262</v>
      </c>
      <c r="C10" s="175" t="s">
        <v>149</v>
      </c>
      <c r="D10" s="154">
        <v>3500</v>
      </c>
      <c r="E10" s="151">
        <v>0</v>
      </c>
    </row>
    <row r="11" spans="1:5" ht="16.5" customHeight="1">
      <c r="A11" s="363" t="s">
        <v>73</v>
      </c>
      <c r="B11" s="364"/>
      <c r="C11" s="365"/>
      <c r="D11" s="134">
        <f>SUM(D12:D12)</f>
        <v>0</v>
      </c>
      <c r="E11" s="134">
        <f>SUM(E12:E12)</f>
        <v>0</v>
      </c>
    </row>
    <row r="12" spans="1:5" ht="16.5" customHeight="1">
      <c r="A12" s="135"/>
      <c r="B12" s="136"/>
      <c r="C12" s="136"/>
      <c r="D12" s="137"/>
      <c r="E12" s="137"/>
    </row>
    <row r="13" spans="1:5" ht="16.5" customHeight="1">
      <c r="A13" s="363" t="s">
        <v>74</v>
      </c>
      <c r="B13" s="364"/>
      <c r="C13" s="365"/>
      <c r="D13" s="134">
        <f>SUM(D14:D14)</f>
        <v>0</v>
      </c>
      <c r="E13" s="134">
        <f>SUM(E14:E14)</f>
        <v>0</v>
      </c>
    </row>
    <row r="14" spans="1:5" ht="16.5" customHeight="1">
      <c r="A14" s="138"/>
      <c r="B14" s="136"/>
      <c r="C14" s="136"/>
      <c r="D14" s="137"/>
      <c r="E14" s="137"/>
    </row>
    <row r="15" spans="1:5" ht="16.5" customHeight="1">
      <c r="A15" s="363" t="s">
        <v>75</v>
      </c>
      <c r="B15" s="364"/>
      <c r="C15" s="365"/>
      <c r="D15" s="134">
        <f>SUM(D16:D16)</f>
        <v>664.01</v>
      </c>
      <c r="E15" s="134">
        <f>SUM(E16:E16)</f>
        <v>0</v>
      </c>
    </row>
    <row r="16" spans="1:5" ht="16.5" customHeight="1">
      <c r="A16" s="138">
        <v>43817</v>
      </c>
      <c r="B16" s="173" t="s">
        <v>387</v>
      </c>
      <c r="C16" s="173" t="s">
        <v>149</v>
      </c>
      <c r="D16" s="137">
        <v>664.01</v>
      </c>
      <c r="E16" s="137">
        <v>0</v>
      </c>
    </row>
    <row r="17" spans="1:5" ht="16.5" customHeight="1">
      <c r="A17" s="363" t="s">
        <v>87</v>
      </c>
      <c r="B17" s="364"/>
      <c r="C17" s="365"/>
      <c r="D17" s="134">
        <f>SUM(D18:D18)</f>
        <v>0</v>
      </c>
      <c r="E17" s="134">
        <f>SUM(E18:E18)</f>
        <v>0</v>
      </c>
    </row>
    <row r="18" spans="1:5" ht="16.5" customHeight="1">
      <c r="A18" s="138"/>
      <c r="B18" s="136"/>
      <c r="C18" s="136"/>
      <c r="D18" s="137"/>
      <c r="E18" s="137"/>
    </row>
    <row r="19" spans="1:5" ht="16.5" customHeight="1">
      <c r="A19" s="342" t="s">
        <v>36</v>
      </c>
      <c r="B19" s="364"/>
      <c r="C19" s="365"/>
      <c r="D19" s="134">
        <f>SUM(D20:D20)</f>
        <v>0</v>
      </c>
      <c r="E19" s="134">
        <f>SUM(E20:E20)</f>
        <v>5000</v>
      </c>
    </row>
    <row r="20" spans="1:5" ht="16.5" customHeight="1">
      <c r="A20" s="138">
        <v>43752</v>
      </c>
      <c r="B20" s="1"/>
      <c r="C20" s="1"/>
      <c r="D20" s="137">
        <v>0</v>
      </c>
      <c r="E20" s="137">
        <v>5000</v>
      </c>
    </row>
    <row r="21" spans="1:5" ht="16.5" customHeight="1">
      <c r="A21" s="363" t="s">
        <v>51</v>
      </c>
      <c r="B21" s="364"/>
      <c r="C21" s="365"/>
      <c r="D21" s="134">
        <f>SUM(D22)</f>
        <v>0</v>
      </c>
      <c r="E21" s="134">
        <f>SUM(E22)</f>
        <v>0</v>
      </c>
    </row>
    <row r="22" spans="1:5" ht="16.5" customHeight="1">
      <c r="A22" s="138"/>
      <c r="B22" s="136"/>
      <c r="C22" s="136"/>
      <c r="D22" s="137">
        <v>0</v>
      </c>
      <c r="E22" s="137">
        <v>0</v>
      </c>
    </row>
    <row r="23" spans="1:5" ht="16.5" customHeight="1">
      <c r="A23" s="333" t="s">
        <v>102</v>
      </c>
      <c r="B23" s="359"/>
      <c r="C23" s="139"/>
      <c r="D23" s="140">
        <f>SUM(D21+D19+D15+D13+D11+D9+D6)</f>
        <v>9064.01</v>
      </c>
      <c r="E23" s="140">
        <f>SUM(E6+E9+E11+E13+E15+E19+E21)</f>
        <v>5000</v>
      </c>
    </row>
    <row r="24" spans="1:5" ht="16.5" customHeight="1">
      <c r="A24" s="337" t="s">
        <v>106</v>
      </c>
      <c r="B24" s="338"/>
      <c r="C24" s="141"/>
      <c r="D24" s="335">
        <f>SUM(E23-D23)</f>
        <v>-4064.01</v>
      </c>
      <c r="E24" s="336"/>
    </row>
  </sheetData>
  <sheetProtection/>
  <mergeCells count="12">
    <mergeCell ref="A21:C21"/>
    <mergeCell ref="A3:E3"/>
    <mergeCell ref="A23:B23"/>
    <mergeCell ref="A24:B24"/>
    <mergeCell ref="D24:E24"/>
    <mergeCell ref="A6:C6"/>
    <mergeCell ref="A9:C9"/>
    <mergeCell ref="A11:C11"/>
    <mergeCell ref="A13:C13"/>
    <mergeCell ref="A19:C19"/>
    <mergeCell ref="A15:C15"/>
    <mergeCell ref="A17:C17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65"/>
  <sheetViews>
    <sheetView view="pageBreakPreview" zoomScaleSheetLayoutView="100" zoomScalePageLayoutView="0" workbookViewId="0" topLeftCell="A152">
      <selection activeCell="F162" sqref="F162"/>
    </sheetView>
  </sheetViews>
  <sheetFormatPr defaultColWidth="10.57421875" defaultRowHeight="12.75"/>
  <cols>
    <col min="1" max="1" width="10.421875" style="112" customWidth="1"/>
    <col min="2" max="2" width="47.57421875" style="112" customWidth="1"/>
    <col min="3" max="3" width="15.57421875" style="112" bestFit="1" customWidth="1"/>
    <col min="4" max="5" width="10.57421875" style="112" bestFit="1" customWidth="1"/>
    <col min="6" max="16384" width="10.57421875" style="112" customWidth="1"/>
  </cols>
  <sheetData>
    <row r="2" ht="7.5" customHeight="1"/>
    <row r="3" spans="1:5" ht="31.5" customHeight="1">
      <c r="A3" s="376" t="s">
        <v>60</v>
      </c>
      <c r="B3" s="377"/>
      <c r="C3" s="377"/>
      <c r="D3" s="377"/>
      <c r="E3" s="377"/>
    </row>
    <row r="4" ht="12.75" thickBot="1"/>
    <row r="5" spans="1:5" ht="16.5" customHeight="1" thickBot="1">
      <c r="A5" s="113" t="s">
        <v>0</v>
      </c>
      <c r="B5" s="113" t="s">
        <v>1</v>
      </c>
      <c r="C5" s="114" t="s">
        <v>57</v>
      </c>
      <c r="D5" s="115" t="s">
        <v>3</v>
      </c>
      <c r="E5" s="116" t="s">
        <v>2</v>
      </c>
    </row>
    <row r="6" spans="1:5" ht="16.5" customHeight="1">
      <c r="A6" s="374" t="s">
        <v>61</v>
      </c>
      <c r="B6" s="375"/>
      <c r="C6" s="375"/>
      <c r="D6" s="117">
        <f>SUM(D7:D12)</f>
        <v>411</v>
      </c>
      <c r="E6" s="117">
        <f>SUM(E7:E12)</f>
        <v>411</v>
      </c>
    </row>
    <row r="7" spans="1:5" ht="16.5" customHeight="1">
      <c r="A7" s="152">
        <v>43566</v>
      </c>
      <c r="B7" s="173" t="s">
        <v>213</v>
      </c>
      <c r="C7" s="173" t="s">
        <v>149</v>
      </c>
      <c r="D7" s="151">
        <v>121</v>
      </c>
      <c r="E7" s="151">
        <v>0</v>
      </c>
    </row>
    <row r="8" spans="1:5" ht="16.5" customHeight="1">
      <c r="A8" s="152">
        <v>43567</v>
      </c>
      <c r="B8" s="173" t="s">
        <v>217</v>
      </c>
      <c r="C8" s="173" t="s">
        <v>149</v>
      </c>
      <c r="D8" s="151">
        <v>0</v>
      </c>
      <c r="E8" s="151">
        <v>121</v>
      </c>
    </row>
    <row r="9" spans="1:5" ht="16.5" customHeight="1">
      <c r="A9" s="155">
        <v>43794</v>
      </c>
      <c r="B9" s="175" t="s">
        <v>329</v>
      </c>
      <c r="C9" s="173" t="s">
        <v>149</v>
      </c>
      <c r="D9" s="151">
        <v>290</v>
      </c>
      <c r="E9" s="151">
        <v>0</v>
      </c>
    </row>
    <row r="10" spans="1:5" ht="16.5" customHeight="1">
      <c r="A10" s="155">
        <v>43794</v>
      </c>
      <c r="B10" s="175" t="s">
        <v>330</v>
      </c>
      <c r="C10" s="175" t="s">
        <v>149</v>
      </c>
      <c r="D10" s="154">
        <v>0</v>
      </c>
      <c r="E10" s="151">
        <v>290</v>
      </c>
    </row>
    <row r="11" spans="1:5" ht="16.5" customHeight="1">
      <c r="A11" s="121"/>
      <c r="B11" s="1"/>
      <c r="C11" s="1"/>
      <c r="D11" s="120"/>
      <c r="E11" s="120"/>
    </row>
    <row r="12" spans="1:5" ht="16.5" customHeight="1">
      <c r="A12" s="121"/>
      <c r="B12" s="173"/>
      <c r="C12" s="173"/>
      <c r="D12" s="120"/>
      <c r="E12" s="120"/>
    </row>
    <row r="13" spans="1:5" ht="16.5" customHeight="1">
      <c r="A13" s="368" t="s">
        <v>19</v>
      </c>
      <c r="B13" s="372"/>
      <c r="C13" s="373"/>
      <c r="D13" s="122">
        <f>SUM(D14:D16)</f>
        <v>75.6</v>
      </c>
      <c r="E13" s="122">
        <f>SUM(E14:E16)</f>
        <v>0</v>
      </c>
    </row>
    <row r="14" spans="1:5" ht="16.5" customHeight="1">
      <c r="A14" s="152">
        <v>43593</v>
      </c>
      <c r="B14" s="173" t="s">
        <v>228</v>
      </c>
      <c r="C14" s="173" t="s">
        <v>149</v>
      </c>
      <c r="D14" s="151">
        <v>75.6</v>
      </c>
      <c r="E14" s="151">
        <v>0</v>
      </c>
    </row>
    <row r="15" spans="1:5" ht="16.5" customHeight="1">
      <c r="A15" s="118"/>
      <c r="B15" s="119"/>
      <c r="C15" s="119"/>
      <c r="D15" s="120"/>
      <c r="E15" s="120"/>
    </row>
    <row r="16" spans="1:5" ht="16.5" customHeight="1">
      <c r="A16" s="118"/>
      <c r="B16" s="119"/>
      <c r="C16" s="119"/>
      <c r="D16" s="120"/>
      <c r="E16" s="120"/>
    </row>
    <row r="17" spans="1:5" ht="16.5" customHeight="1">
      <c r="A17" s="124" t="s">
        <v>23</v>
      </c>
      <c r="B17" s="125"/>
      <c r="C17" s="125"/>
      <c r="D17" s="122">
        <f>SUM(D18:D21)</f>
        <v>119.68</v>
      </c>
      <c r="E17" s="122">
        <f>SUM(E18:E21)</f>
        <v>0</v>
      </c>
    </row>
    <row r="18" spans="1:5" ht="16.5" customHeight="1">
      <c r="A18" s="152">
        <v>43500</v>
      </c>
      <c r="B18" s="173" t="s">
        <v>360</v>
      </c>
      <c r="C18" s="173" t="s">
        <v>149</v>
      </c>
      <c r="D18" s="151">
        <v>46.78</v>
      </c>
      <c r="E18" s="151">
        <v>0</v>
      </c>
    </row>
    <row r="19" spans="1:5" ht="16.5" customHeight="1">
      <c r="A19" s="155">
        <v>43581</v>
      </c>
      <c r="B19" s="173" t="s">
        <v>361</v>
      </c>
      <c r="C19" s="173" t="s">
        <v>167</v>
      </c>
      <c r="D19" s="151">
        <v>72.9</v>
      </c>
      <c r="E19" s="151">
        <v>0</v>
      </c>
    </row>
    <row r="20" spans="1:5" ht="16.5" customHeight="1">
      <c r="A20" s="118"/>
      <c r="B20" s="119"/>
      <c r="C20" s="119"/>
      <c r="D20" s="120"/>
      <c r="E20" s="120"/>
    </row>
    <row r="21" spans="1:5" ht="16.5" customHeight="1">
      <c r="A21" s="118"/>
      <c r="B21" s="119"/>
      <c r="C21" s="119"/>
      <c r="D21" s="120"/>
      <c r="E21" s="120"/>
    </row>
    <row r="22" spans="1:5" ht="16.5" customHeight="1">
      <c r="A22" s="368" t="s">
        <v>62</v>
      </c>
      <c r="B22" s="372"/>
      <c r="C22" s="373"/>
      <c r="D22" s="122">
        <f>SUM(D23:D24)</f>
        <v>0</v>
      </c>
      <c r="E22" s="122">
        <f>SUM(E23:E24)</f>
        <v>0</v>
      </c>
    </row>
    <row r="23" spans="1:5" ht="16.5" customHeight="1">
      <c r="A23" s="121"/>
      <c r="B23" s="119"/>
      <c r="C23" s="119"/>
      <c r="D23" s="120"/>
      <c r="E23" s="120"/>
    </row>
    <row r="24" spans="1:5" ht="16.5" customHeight="1">
      <c r="A24" s="118"/>
      <c r="B24" s="1"/>
      <c r="C24" s="119"/>
      <c r="D24" s="120"/>
      <c r="E24" s="120"/>
    </row>
    <row r="25" spans="1:5" ht="16.5" customHeight="1">
      <c r="A25" s="368" t="s">
        <v>63</v>
      </c>
      <c r="B25" s="372"/>
      <c r="C25" s="373"/>
      <c r="D25" s="122">
        <f>SUM(D26:D33)</f>
        <v>2930</v>
      </c>
      <c r="E25" s="122">
        <f>SUM(E26:E33)</f>
        <v>1100</v>
      </c>
    </row>
    <row r="26" spans="1:5" ht="16.5" customHeight="1">
      <c r="A26" s="152">
        <v>43515</v>
      </c>
      <c r="B26" s="173" t="s">
        <v>172</v>
      </c>
      <c r="C26" s="173" t="s">
        <v>149</v>
      </c>
      <c r="D26" s="151">
        <v>2520</v>
      </c>
      <c r="E26" s="151">
        <v>0</v>
      </c>
    </row>
    <row r="27" spans="1:5" ht="16.5" customHeight="1">
      <c r="A27" s="152">
        <v>43602</v>
      </c>
      <c r="B27" s="173" t="s">
        <v>232</v>
      </c>
      <c r="C27" s="173" t="s">
        <v>149</v>
      </c>
      <c r="D27" s="151">
        <v>0</v>
      </c>
      <c r="E27" s="151">
        <v>350</v>
      </c>
    </row>
    <row r="28" spans="1:5" ht="16.5" customHeight="1">
      <c r="A28" s="118">
        <v>43606</v>
      </c>
      <c r="B28" s="173" t="s">
        <v>234</v>
      </c>
      <c r="C28" s="173" t="s">
        <v>149</v>
      </c>
      <c r="D28" s="120">
        <v>0</v>
      </c>
      <c r="E28" s="120">
        <v>400</v>
      </c>
    </row>
    <row r="29" spans="1:5" ht="16.5" customHeight="1">
      <c r="A29" s="152">
        <v>43608</v>
      </c>
      <c r="B29" s="173" t="s">
        <v>237</v>
      </c>
      <c r="C29" s="173" t="s">
        <v>149</v>
      </c>
      <c r="D29" s="154">
        <v>50</v>
      </c>
      <c r="E29" s="154">
        <v>0</v>
      </c>
    </row>
    <row r="30" spans="1:5" ht="16.5" customHeight="1">
      <c r="A30" s="165">
        <v>43641</v>
      </c>
      <c r="B30" s="173" t="s">
        <v>249</v>
      </c>
      <c r="C30" s="173" t="s">
        <v>149</v>
      </c>
      <c r="D30" s="164">
        <v>0</v>
      </c>
      <c r="E30" s="164">
        <v>350</v>
      </c>
    </row>
    <row r="31" spans="1:5" ht="16.5" customHeight="1">
      <c r="A31" s="155">
        <v>43706</v>
      </c>
      <c r="B31" s="173" t="s">
        <v>172</v>
      </c>
      <c r="C31" s="173" t="s">
        <v>149</v>
      </c>
      <c r="D31" s="154">
        <v>360</v>
      </c>
      <c r="E31" s="151">
        <v>0</v>
      </c>
    </row>
    <row r="32" spans="1:5" ht="16.5" customHeight="1">
      <c r="A32" s="127"/>
      <c r="B32" s="119"/>
      <c r="C32" s="119"/>
      <c r="D32" s="120"/>
      <c r="E32" s="120"/>
    </row>
    <row r="33" spans="1:5" ht="16.5" customHeight="1">
      <c r="A33" s="126"/>
      <c r="B33" s="119"/>
      <c r="C33" s="119"/>
      <c r="D33" s="120"/>
      <c r="E33" s="120"/>
    </row>
    <row r="34" spans="1:5" ht="16.5" customHeight="1">
      <c r="A34" s="342" t="s">
        <v>110</v>
      </c>
      <c r="B34" s="372"/>
      <c r="C34" s="373"/>
      <c r="D34" s="122">
        <f>SUM(D35:D36)</f>
        <v>907.34</v>
      </c>
      <c r="E34" s="122">
        <f>SUM(E35:E36)</f>
        <v>0</v>
      </c>
    </row>
    <row r="35" spans="1:5" ht="16.5" customHeight="1">
      <c r="A35" s="176">
        <v>43486</v>
      </c>
      <c r="B35" s="173" t="s">
        <v>156</v>
      </c>
      <c r="C35" s="173" t="s">
        <v>149</v>
      </c>
      <c r="D35" s="154">
        <v>907.34</v>
      </c>
      <c r="E35" s="154">
        <v>0</v>
      </c>
    </row>
    <row r="36" spans="1:5" ht="16.5" customHeight="1">
      <c r="A36" s="143"/>
      <c r="B36" s="1"/>
      <c r="C36" s="1"/>
      <c r="D36" s="142"/>
      <c r="E36" s="120"/>
    </row>
    <row r="37" spans="1:5" ht="16.5" customHeight="1">
      <c r="A37" s="368" t="s">
        <v>44</v>
      </c>
      <c r="B37" s="372"/>
      <c r="C37" s="373"/>
      <c r="D37" s="122">
        <f>SUM(D38:D92)</f>
        <v>583.8699999999999</v>
      </c>
      <c r="E37" s="122">
        <f>SUM(E38:E92)</f>
        <v>87.5</v>
      </c>
    </row>
    <row r="38" spans="1:5" ht="16.5" customHeight="1">
      <c r="A38" s="162">
        <v>43468</v>
      </c>
      <c r="B38" s="173" t="s">
        <v>151</v>
      </c>
      <c r="C38" s="173" t="s">
        <v>148</v>
      </c>
      <c r="D38" s="166">
        <v>8.52</v>
      </c>
      <c r="E38" s="166">
        <v>0</v>
      </c>
    </row>
    <row r="39" spans="1:5" ht="16.5" customHeight="1">
      <c r="A39" s="176">
        <v>43488</v>
      </c>
      <c r="B39" s="173" t="s">
        <v>160</v>
      </c>
      <c r="C39" s="173" t="s">
        <v>148</v>
      </c>
      <c r="D39" s="120">
        <v>14.26</v>
      </c>
      <c r="E39" s="120">
        <v>0</v>
      </c>
    </row>
    <row r="40" spans="1:5" ht="16.5" customHeight="1">
      <c r="A40" s="176">
        <v>43491</v>
      </c>
      <c r="B40" s="173" t="s">
        <v>163</v>
      </c>
      <c r="C40" s="173" t="s">
        <v>148</v>
      </c>
      <c r="D40" s="120">
        <v>10.2</v>
      </c>
      <c r="E40" s="120">
        <v>0</v>
      </c>
    </row>
    <row r="41" spans="1:5" ht="16.5" customHeight="1">
      <c r="A41" s="126">
        <v>43500</v>
      </c>
      <c r="B41" s="173" t="s">
        <v>151</v>
      </c>
      <c r="C41" s="173" t="s">
        <v>148</v>
      </c>
      <c r="D41" s="166">
        <v>8.52</v>
      </c>
      <c r="E41" s="166">
        <v>0</v>
      </c>
    </row>
    <row r="42" spans="1:5" ht="16.5" customHeight="1">
      <c r="A42" s="152">
        <v>43516</v>
      </c>
      <c r="B42" s="173" t="s">
        <v>160</v>
      </c>
      <c r="C42" s="173" t="s">
        <v>148</v>
      </c>
      <c r="D42" s="154">
        <v>15.18</v>
      </c>
      <c r="E42" s="154">
        <v>0</v>
      </c>
    </row>
    <row r="43" spans="1:5" ht="16.5" customHeight="1">
      <c r="A43" s="152">
        <v>43517</v>
      </c>
      <c r="B43" s="173" t="s">
        <v>163</v>
      </c>
      <c r="C43" s="173" t="s">
        <v>148</v>
      </c>
      <c r="D43" s="154">
        <v>10.2</v>
      </c>
      <c r="E43" s="154">
        <v>0</v>
      </c>
    </row>
    <row r="44" spans="1:5" ht="16.5" customHeight="1">
      <c r="A44" s="152">
        <v>43526</v>
      </c>
      <c r="B44" s="173" t="s">
        <v>151</v>
      </c>
      <c r="C44" s="173" t="s">
        <v>148</v>
      </c>
      <c r="D44" s="151">
        <v>8.52</v>
      </c>
      <c r="E44" s="151">
        <v>0</v>
      </c>
    </row>
    <row r="45" spans="1:5" ht="16.5" customHeight="1">
      <c r="A45" s="152">
        <v>43544</v>
      </c>
      <c r="B45" s="173" t="s">
        <v>160</v>
      </c>
      <c r="C45" s="173" t="s">
        <v>148</v>
      </c>
      <c r="D45" s="154">
        <v>0.46</v>
      </c>
      <c r="E45" s="151">
        <v>0</v>
      </c>
    </row>
    <row r="46" spans="1:5" ht="16.5" customHeight="1">
      <c r="A46" s="216">
        <v>43544</v>
      </c>
      <c r="B46" s="173" t="s">
        <v>160</v>
      </c>
      <c r="C46" s="173" t="s">
        <v>148</v>
      </c>
      <c r="D46" s="164">
        <v>14.26</v>
      </c>
      <c r="E46" s="164">
        <v>0</v>
      </c>
    </row>
    <row r="47" spans="1:5" ht="16.5" customHeight="1">
      <c r="A47" s="162">
        <v>43547</v>
      </c>
      <c r="B47" s="173" t="s">
        <v>204</v>
      </c>
      <c r="C47" s="173" t="s">
        <v>148</v>
      </c>
      <c r="D47" s="164">
        <v>17.5</v>
      </c>
      <c r="E47" s="164">
        <v>0</v>
      </c>
    </row>
    <row r="48" spans="1:5" ht="16.5" customHeight="1">
      <c r="A48" s="152">
        <v>43550</v>
      </c>
      <c r="B48" s="173" t="s">
        <v>163</v>
      </c>
      <c r="C48" s="173" t="s">
        <v>148</v>
      </c>
      <c r="D48" s="154">
        <v>10.2</v>
      </c>
      <c r="E48" s="151">
        <v>0</v>
      </c>
    </row>
    <row r="49" spans="1:5" ht="16.5" customHeight="1">
      <c r="A49" s="127">
        <v>43557</v>
      </c>
      <c r="B49" s="173" t="s">
        <v>151</v>
      </c>
      <c r="C49" s="173" t="s">
        <v>148</v>
      </c>
      <c r="D49" s="151">
        <v>8.52</v>
      </c>
      <c r="E49" s="151">
        <v>0</v>
      </c>
    </row>
    <row r="50" spans="1:5" ht="16.5" customHeight="1">
      <c r="A50" s="156">
        <v>43579</v>
      </c>
      <c r="B50" s="173" t="s">
        <v>218</v>
      </c>
      <c r="C50" s="173" t="s">
        <v>148</v>
      </c>
      <c r="D50" s="154">
        <v>39</v>
      </c>
      <c r="E50" s="151">
        <v>0</v>
      </c>
    </row>
    <row r="51" spans="1:5" ht="16.5" customHeight="1">
      <c r="A51" s="152">
        <v>43580</v>
      </c>
      <c r="B51" s="173" t="s">
        <v>163</v>
      </c>
      <c r="C51" s="173" t="s">
        <v>148</v>
      </c>
      <c r="D51" s="151">
        <v>10.2</v>
      </c>
      <c r="E51" s="151">
        <v>0</v>
      </c>
    </row>
    <row r="52" spans="1:5" ht="16.5" customHeight="1">
      <c r="A52" s="152">
        <v>43581</v>
      </c>
      <c r="B52" s="173" t="s">
        <v>160</v>
      </c>
      <c r="C52" s="173" t="s">
        <v>148</v>
      </c>
      <c r="D52" s="151">
        <v>9.66</v>
      </c>
      <c r="E52" s="151">
        <v>0</v>
      </c>
    </row>
    <row r="53" spans="1:5" ht="16.5" customHeight="1">
      <c r="A53" s="155">
        <v>43580</v>
      </c>
      <c r="B53" s="173" t="s">
        <v>204</v>
      </c>
      <c r="C53" s="173" t="s">
        <v>148</v>
      </c>
      <c r="D53" s="151">
        <v>0</v>
      </c>
      <c r="E53" s="151">
        <v>17.5</v>
      </c>
    </row>
    <row r="54" spans="1:5" ht="16.5" customHeight="1">
      <c r="A54" s="155">
        <v>43588</v>
      </c>
      <c r="B54" s="173" t="s">
        <v>151</v>
      </c>
      <c r="C54" s="173" t="s">
        <v>148</v>
      </c>
      <c r="D54" s="151">
        <v>8.52</v>
      </c>
      <c r="E54" s="151">
        <v>0</v>
      </c>
    </row>
    <row r="55" spans="1:5" ht="16.5" customHeight="1">
      <c r="A55" s="152">
        <v>43606</v>
      </c>
      <c r="B55" s="173" t="s">
        <v>160</v>
      </c>
      <c r="C55" s="173" t="s">
        <v>148</v>
      </c>
      <c r="D55" s="151">
        <v>16.56</v>
      </c>
      <c r="E55" s="151">
        <v>0</v>
      </c>
    </row>
    <row r="56" spans="1:5" ht="16.5" customHeight="1">
      <c r="A56" s="155">
        <v>43608</v>
      </c>
      <c r="B56" s="173" t="s">
        <v>238</v>
      </c>
      <c r="C56" s="173" t="s">
        <v>148</v>
      </c>
      <c r="D56" s="154">
        <v>35</v>
      </c>
      <c r="E56" s="154">
        <v>0</v>
      </c>
    </row>
    <row r="57" spans="1:5" ht="16.5" customHeight="1">
      <c r="A57" s="155">
        <v>43610</v>
      </c>
      <c r="B57" s="173" t="s">
        <v>163</v>
      </c>
      <c r="C57" s="173" t="s">
        <v>149</v>
      </c>
      <c r="D57" s="154">
        <v>10.2</v>
      </c>
      <c r="E57" s="154">
        <v>0</v>
      </c>
    </row>
    <row r="58" spans="1:5" ht="16.5" customHeight="1">
      <c r="A58" s="155">
        <v>43620</v>
      </c>
      <c r="B58" s="173" t="s">
        <v>151</v>
      </c>
      <c r="C58" s="173" t="s">
        <v>149</v>
      </c>
      <c r="D58" s="154">
        <v>8.52</v>
      </c>
      <c r="E58" s="151">
        <v>0</v>
      </c>
    </row>
    <row r="59" spans="1:5" ht="16.5" customHeight="1">
      <c r="A59" s="155">
        <v>43636</v>
      </c>
      <c r="B59" s="173" t="s">
        <v>204</v>
      </c>
      <c r="C59" s="173" t="s">
        <v>148</v>
      </c>
      <c r="D59" s="151">
        <v>0</v>
      </c>
      <c r="E59" s="151">
        <v>35</v>
      </c>
    </row>
    <row r="60" spans="1:5" ht="16.5" customHeight="1">
      <c r="A60" s="165">
        <v>43637</v>
      </c>
      <c r="B60" s="173" t="s">
        <v>160</v>
      </c>
      <c r="C60" s="173" t="s">
        <v>148</v>
      </c>
      <c r="D60" s="164">
        <v>20.24</v>
      </c>
      <c r="E60" s="164">
        <v>0</v>
      </c>
    </row>
    <row r="61" spans="1:5" ht="16.5" customHeight="1">
      <c r="A61" s="165">
        <v>43637</v>
      </c>
      <c r="B61" s="173" t="s">
        <v>160</v>
      </c>
      <c r="C61" s="173" t="s">
        <v>148</v>
      </c>
      <c r="D61" s="151">
        <v>0.46</v>
      </c>
      <c r="E61" s="151">
        <v>0</v>
      </c>
    </row>
    <row r="62" spans="1:5" ht="16.5" customHeight="1">
      <c r="A62" s="162">
        <v>43640</v>
      </c>
      <c r="B62" s="173" t="s">
        <v>163</v>
      </c>
      <c r="C62" s="173" t="s">
        <v>148</v>
      </c>
      <c r="D62" s="164">
        <v>10.2</v>
      </c>
      <c r="E62" s="164">
        <v>0</v>
      </c>
    </row>
    <row r="63" spans="1:5" ht="16.5" customHeight="1">
      <c r="A63" s="155">
        <v>43648</v>
      </c>
      <c r="B63" s="173" t="s">
        <v>151</v>
      </c>
      <c r="C63" s="173" t="s">
        <v>148</v>
      </c>
      <c r="D63" s="151">
        <v>8.52</v>
      </c>
      <c r="E63" s="151">
        <v>0</v>
      </c>
    </row>
    <row r="64" spans="1:5" ht="16.5" customHeight="1">
      <c r="A64" s="168">
        <v>43666</v>
      </c>
      <c r="B64" s="173" t="s">
        <v>160</v>
      </c>
      <c r="C64" s="173" t="s">
        <v>148</v>
      </c>
      <c r="D64" s="164">
        <v>20.24</v>
      </c>
      <c r="E64" s="164">
        <v>0</v>
      </c>
    </row>
    <row r="65" spans="1:5" ht="16.5" customHeight="1">
      <c r="A65" s="152">
        <v>43672</v>
      </c>
      <c r="B65" s="173" t="s">
        <v>163</v>
      </c>
      <c r="C65" s="173" t="s">
        <v>148</v>
      </c>
      <c r="D65" s="151">
        <v>10.2</v>
      </c>
      <c r="E65" s="151">
        <v>0</v>
      </c>
    </row>
    <row r="66" spans="1:5" ht="16.5" customHeight="1">
      <c r="A66" s="156">
        <v>43679</v>
      </c>
      <c r="B66" s="173" t="s">
        <v>151</v>
      </c>
      <c r="C66" s="173" t="s">
        <v>148</v>
      </c>
      <c r="D66" s="154">
        <v>8.52</v>
      </c>
      <c r="E66" s="151">
        <v>0</v>
      </c>
    </row>
    <row r="67" spans="1:5" ht="16.5" customHeight="1">
      <c r="A67" s="155">
        <v>43704</v>
      </c>
      <c r="B67" s="173" t="s">
        <v>163</v>
      </c>
      <c r="C67" s="173" t="s">
        <v>148</v>
      </c>
      <c r="D67" s="154">
        <v>10.2</v>
      </c>
      <c r="E67" s="151">
        <v>0</v>
      </c>
    </row>
    <row r="68" spans="1:5" ht="16.5" customHeight="1">
      <c r="A68" s="155">
        <v>43708</v>
      </c>
      <c r="B68" s="173" t="s">
        <v>160</v>
      </c>
      <c r="C68" s="173" t="s">
        <v>148</v>
      </c>
      <c r="D68" s="154">
        <v>0.46</v>
      </c>
      <c r="E68" s="151">
        <v>0</v>
      </c>
    </row>
    <row r="69" spans="1:5" ht="16.5" customHeight="1">
      <c r="A69" s="155">
        <v>43708</v>
      </c>
      <c r="B69" s="173" t="s">
        <v>160</v>
      </c>
      <c r="C69" s="173" t="s">
        <v>148</v>
      </c>
      <c r="D69" s="154">
        <v>23.46</v>
      </c>
      <c r="E69" s="151">
        <v>0</v>
      </c>
    </row>
    <row r="70" spans="1:5" ht="16.5" customHeight="1">
      <c r="A70" s="156">
        <v>43711</v>
      </c>
      <c r="B70" s="173" t="s">
        <v>151</v>
      </c>
      <c r="C70" s="173" t="s">
        <v>149</v>
      </c>
      <c r="D70" s="151">
        <v>8.52</v>
      </c>
      <c r="E70" s="151">
        <v>0</v>
      </c>
    </row>
    <row r="71" spans="1:5" ht="16.5" customHeight="1">
      <c r="A71" s="165">
        <v>43746</v>
      </c>
      <c r="B71" s="173" t="s">
        <v>282</v>
      </c>
      <c r="C71" s="173" t="s">
        <v>148</v>
      </c>
      <c r="D71" s="164">
        <v>14.4</v>
      </c>
      <c r="E71" s="164">
        <v>0</v>
      </c>
    </row>
    <row r="72" spans="1:5" ht="16.5" customHeight="1">
      <c r="A72" s="156">
        <v>43754</v>
      </c>
      <c r="B72" s="175" t="s">
        <v>289</v>
      </c>
      <c r="C72" s="175" t="s">
        <v>148</v>
      </c>
      <c r="D72" s="154">
        <v>0.25</v>
      </c>
      <c r="E72" s="151">
        <v>0</v>
      </c>
    </row>
    <row r="73" spans="1:5" ht="16.5" customHeight="1">
      <c r="A73" s="156">
        <v>43733</v>
      </c>
      <c r="B73" s="175" t="s">
        <v>163</v>
      </c>
      <c r="C73" s="175" t="s">
        <v>148</v>
      </c>
      <c r="D73" s="220">
        <v>10.2</v>
      </c>
      <c r="E73" s="151">
        <v>0</v>
      </c>
    </row>
    <row r="74" spans="1:5" ht="16.5" customHeight="1">
      <c r="A74" s="152">
        <v>43740</v>
      </c>
      <c r="B74" s="173" t="s">
        <v>151</v>
      </c>
      <c r="C74" s="173" t="s">
        <v>148</v>
      </c>
      <c r="D74" s="154">
        <v>8.52</v>
      </c>
      <c r="E74" s="154">
        <v>0</v>
      </c>
    </row>
    <row r="75" spans="1:5" ht="16.5" customHeight="1">
      <c r="A75" s="152">
        <v>43760</v>
      </c>
      <c r="B75" s="173" t="s">
        <v>160</v>
      </c>
      <c r="C75" s="173" t="s">
        <v>148</v>
      </c>
      <c r="D75" s="220">
        <v>31.74</v>
      </c>
      <c r="E75" s="219">
        <v>0</v>
      </c>
    </row>
    <row r="76" spans="1:5" ht="16.5" customHeight="1">
      <c r="A76" s="155">
        <v>43760</v>
      </c>
      <c r="B76" s="173" t="s">
        <v>160</v>
      </c>
      <c r="C76" s="175" t="s">
        <v>148</v>
      </c>
      <c r="D76" s="220">
        <v>1.84</v>
      </c>
      <c r="E76" s="219">
        <v>0</v>
      </c>
    </row>
    <row r="77" spans="1:5" ht="16.5" customHeight="1">
      <c r="A77" s="153">
        <v>43762</v>
      </c>
      <c r="B77" s="173" t="s">
        <v>300</v>
      </c>
      <c r="C77" s="173" t="s">
        <v>148</v>
      </c>
      <c r="D77" s="154">
        <v>17.5</v>
      </c>
      <c r="E77" s="151">
        <v>0</v>
      </c>
    </row>
    <row r="78" spans="1:5" ht="16.5" customHeight="1">
      <c r="A78" s="155">
        <v>43764</v>
      </c>
      <c r="B78" s="175" t="s">
        <v>163</v>
      </c>
      <c r="C78" s="175" t="s">
        <v>148</v>
      </c>
      <c r="D78" s="164">
        <v>10.2</v>
      </c>
      <c r="E78" s="166">
        <v>0</v>
      </c>
    </row>
    <row r="79" spans="1:5" ht="16.5" customHeight="1">
      <c r="A79" s="152">
        <v>43766</v>
      </c>
      <c r="B79" s="173" t="s">
        <v>304</v>
      </c>
      <c r="C79" s="173" t="s">
        <v>149</v>
      </c>
      <c r="D79" s="154">
        <v>0</v>
      </c>
      <c r="E79" s="154">
        <v>17.5</v>
      </c>
    </row>
    <row r="80" spans="1:5" ht="16.5" customHeight="1">
      <c r="A80" s="152">
        <v>43774</v>
      </c>
      <c r="B80" s="173" t="s">
        <v>151</v>
      </c>
      <c r="C80" s="173" t="s">
        <v>148</v>
      </c>
      <c r="D80" s="154">
        <v>8.52</v>
      </c>
      <c r="E80" s="151">
        <v>0</v>
      </c>
    </row>
    <row r="81" spans="1:5" ht="16.5" customHeight="1">
      <c r="A81" s="152">
        <v>43788</v>
      </c>
      <c r="B81" s="173" t="s">
        <v>322</v>
      </c>
      <c r="C81" s="175" t="s">
        <v>148</v>
      </c>
      <c r="D81" s="154">
        <v>0.25</v>
      </c>
      <c r="E81" s="151">
        <v>0</v>
      </c>
    </row>
    <row r="82" spans="1:5" ht="16.5" customHeight="1">
      <c r="A82" s="152">
        <v>43789</v>
      </c>
      <c r="B82" s="173" t="s">
        <v>160</v>
      </c>
      <c r="C82" s="173" t="s">
        <v>148</v>
      </c>
      <c r="D82" s="154">
        <v>18.86</v>
      </c>
      <c r="E82" s="151">
        <v>0</v>
      </c>
    </row>
    <row r="83" spans="1:5" ht="16.5" customHeight="1">
      <c r="A83" s="156">
        <v>43795</v>
      </c>
      <c r="B83" s="173" t="s">
        <v>163</v>
      </c>
      <c r="C83" s="173" t="s">
        <v>148</v>
      </c>
      <c r="D83" s="154">
        <v>10.2</v>
      </c>
      <c r="E83" s="151">
        <v>0</v>
      </c>
    </row>
    <row r="84" spans="1:5" ht="16.5" customHeight="1">
      <c r="A84" s="155">
        <v>43799</v>
      </c>
      <c r="B84" s="175" t="s">
        <v>160</v>
      </c>
      <c r="C84" s="175" t="s">
        <v>148</v>
      </c>
      <c r="D84" s="154">
        <v>17.48</v>
      </c>
      <c r="E84" s="151">
        <v>0</v>
      </c>
    </row>
    <row r="85" spans="1:5" ht="16.5" customHeight="1">
      <c r="A85" s="155">
        <v>43802</v>
      </c>
      <c r="B85" s="173" t="s">
        <v>151</v>
      </c>
      <c r="C85" s="173" t="s">
        <v>148</v>
      </c>
      <c r="D85" s="151">
        <v>8.52</v>
      </c>
      <c r="E85" s="151">
        <v>0</v>
      </c>
    </row>
    <row r="86" spans="1:5" ht="16.5" customHeight="1">
      <c r="A86" s="155">
        <v>43816</v>
      </c>
      <c r="B86" s="173" t="s">
        <v>322</v>
      </c>
      <c r="C86" s="175" t="s">
        <v>148</v>
      </c>
      <c r="D86" s="154">
        <v>0.25</v>
      </c>
      <c r="E86" s="151">
        <v>0</v>
      </c>
    </row>
    <row r="87" spans="1:5" ht="16.5" customHeight="1">
      <c r="A87" s="155">
        <v>43819</v>
      </c>
      <c r="B87" s="173" t="s">
        <v>160</v>
      </c>
      <c r="C87" s="175" t="s">
        <v>148</v>
      </c>
      <c r="D87" s="154">
        <v>11.96</v>
      </c>
      <c r="E87" s="151">
        <v>0</v>
      </c>
    </row>
    <row r="88" spans="1:5" ht="16.5" customHeight="1">
      <c r="A88" s="155">
        <v>43819</v>
      </c>
      <c r="B88" s="173" t="s">
        <v>160</v>
      </c>
      <c r="C88" s="175" t="s">
        <v>148</v>
      </c>
      <c r="D88" s="154">
        <v>0.46</v>
      </c>
      <c r="E88" s="151">
        <v>0</v>
      </c>
    </row>
    <row r="89" spans="1:5" ht="16.5" customHeight="1">
      <c r="A89" s="155">
        <v>43825</v>
      </c>
      <c r="B89" s="173" t="s">
        <v>408</v>
      </c>
      <c r="C89" s="173" t="s">
        <v>148</v>
      </c>
      <c r="D89" s="154">
        <v>17.5</v>
      </c>
      <c r="E89" s="151">
        <v>0</v>
      </c>
    </row>
    <row r="90" spans="1:5" ht="16.5" customHeight="1">
      <c r="A90" s="153">
        <v>43825</v>
      </c>
      <c r="B90" s="173" t="s">
        <v>163</v>
      </c>
      <c r="C90" s="173" t="s">
        <v>148</v>
      </c>
      <c r="D90" s="154">
        <v>10.2</v>
      </c>
      <c r="E90" s="151">
        <v>0</v>
      </c>
    </row>
    <row r="91" spans="1:5" ht="16.5" customHeight="1">
      <c r="A91" s="157">
        <v>43826</v>
      </c>
      <c r="B91" s="173" t="s">
        <v>407</v>
      </c>
      <c r="C91" s="173" t="s">
        <v>149</v>
      </c>
      <c r="D91" s="154">
        <v>0</v>
      </c>
      <c r="E91" s="154">
        <v>17.5</v>
      </c>
    </row>
    <row r="92" spans="1:5" ht="16.5" customHeight="1">
      <c r="A92" s="242"/>
      <c r="B92" s="225"/>
      <c r="C92" s="226"/>
      <c r="D92" s="154"/>
      <c r="E92" s="151"/>
    </row>
    <row r="93" spans="1:5" ht="16.5" customHeight="1">
      <c r="A93" s="368" t="s">
        <v>21</v>
      </c>
      <c r="B93" s="372"/>
      <c r="C93" s="373"/>
      <c r="D93" s="122">
        <f>SUM(D94:D114)</f>
        <v>1875.55</v>
      </c>
      <c r="E93" s="122">
        <f>SUM(E94:E114)</f>
        <v>0</v>
      </c>
    </row>
    <row r="94" spans="1:5" ht="16.5" customHeight="1">
      <c r="A94" s="152">
        <v>43502</v>
      </c>
      <c r="B94" s="173" t="s">
        <v>168</v>
      </c>
      <c r="C94" s="173" t="s">
        <v>149</v>
      </c>
      <c r="D94" s="154">
        <v>90</v>
      </c>
      <c r="E94" s="154">
        <v>0</v>
      </c>
    </row>
    <row r="95" spans="1:5" ht="16.5" customHeight="1">
      <c r="A95" s="152">
        <v>43515</v>
      </c>
      <c r="B95" s="173" t="s">
        <v>364</v>
      </c>
      <c r="C95" s="173" t="s">
        <v>149</v>
      </c>
      <c r="D95" s="154">
        <v>117</v>
      </c>
      <c r="E95" s="154">
        <v>0</v>
      </c>
    </row>
    <row r="96" spans="1:5" ht="16.5" customHeight="1">
      <c r="A96" s="152">
        <v>43517</v>
      </c>
      <c r="B96" s="173" t="s">
        <v>366</v>
      </c>
      <c r="C96" s="173" t="s">
        <v>149</v>
      </c>
      <c r="D96" s="154">
        <v>45</v>
      </c>
      <c r="E96" s="154">
        <v>0</v>
      </c>
    </row>
    <row r="97" spans="1:5" ht="16.5" customHeight="1">
      <c r="A97" s="152">
        <v>43517</v>
      </c>
      <c r="B97" s="173" t="s">
        <v>365</v>
      </c>
      <c r="C97" s="173" t="s">
        <v>149</v>
      </c>
      <c r="D97" s="154">
        <v>72</v>
      </c>
      <c r="E97" s="154">
        <v>0</v>
      </c>
    </row>
    <row r="98" spans="1:5" ht="16.5" customHeight="1">
      <c r="A98" s="152">
        <v>43524</v>
      </c>
      <c r="B98" s="173" t="s">
        <v>367</v>
      </c>
      <c r="C98" s="173" t="s">
        <v>149</v>
      </c>
      <c r="D98" s="151">
        <v>77.7</v>
      </c>
      <c r="E98" s="151">
        <v>0</v>
      </c>
    </row>
    <row r="99" spans="1:5" ht="16.5" customHeight="1">
      <c r="A99" s="152">
        <v>43530</v>
      </c>
      <c r="B99" s="173" t="s">
        <v>368</v>
      </c>
      <c r="C99" s="173" t="s">
        <v>149</v>
      </c>
      <c r="D99" s="154">
        <v>90</v>
      </c>
      <c r="E99" s="154">
        <v>0</v>
      </c>
    </row>
    <row r="100" spans="1:5" ht="16.5" customHeight="1">
      <c r="A100" s="155">
        <v>43538</v>
      </c>
      <c r="B100" s="173" t="s">
        <v>369</v>
      </c>
      <c r="C100" s="173" t="s">
        <v>149</v>
      </c>
      <c r="D100" s="151">
        <v>102</v>
      </c>
      <c r="E100" s="151">
        <v>0</v>
      </c>
    </row>
    <row r="101" spans="1:5" ht="16.5" customHeight="1">
      <c r="A101" s="162">
        <v>43546</v>
      </c>
      <c r="B101" s="173" t="s">
        <v>370</v>
      </c>
      <c r="C101" s="173" t="s">
        <v>149</v>
      </c>
      <c r="D101" s="164">
        <v>143.15</v>
      </c>
      <c r="E101" s="164">
        <v>0</v>
      </c>
    </row>
    <row r="102" spans="1:5" ht="16.5" customHeight="1">
      <c r="A102" s="152">
        <v>43641</v>
      </c>
      <c r="B102" s="173" t="s">
        <v>371</v>
      </c>
      <c r="C102" s="173" t="s">
        <v>149</v>
      </c>
      <c r="D102" s="151">
        <v>107.4</v>
      </c>
      <c r="E102" s="151">
        <v>0</v>
      </c>
    </row>
    <row r="103" spans="1:5" ht="16.5" customHeight="1">
      <c r="A103" s="156">
        <v>43719</v>
      </c>
      <c r="B103" s="173" t="s">
        <v>372</v>
      </c>
      <c r="C103" s="173" t="s">
        <v>149</v>
      </c>
      <c r="D103" s="154">
        <v>94.7</v>
      </c>
      <c r="E103" s="151">
        <v>0</v>
      </c>
    </row>
    <row r="104" spans="1:5" ht="16.5" customHeight="1">
      <c r="A104" s="152">
        <v>43774</v>
      </c>
      <c r="B104" s="173" t="s">
        <v>373</v>
      </c>
      <c r="C104" s="173" t="s">
        <v>149</v>
      </c>
      <c r="D104" s="154">
        <v>123</v>
      </c>
      <c r="E104" s="151">
        <v>0</v>
      </c>
    </row>
    <row r="105" spans="1:5" ht="16.5" customHeight="1">
      <c r="A105" s="152">
        <v>43802</v>
      </c>
      <c r="B105" s="173" t="s">
        <v>374</v>
      </c>
      <c r="C105" s="173" t="s">
        <v>149</v>
      </c>
      <c r="D105" s="151">
        <v>193.8</v>
      </c>
      <c r="E105" s="151">
        <v>0</v>
      </c>
    </row>
    <row r="106" spans="1:5" ht="16.5" customHeight="1">
      <c r="A106" s="152">
        <v>43817</v>
      </c>
      <c r="B106" s="173" t="s">
        <v>385</v>
      </c>
      <c r="C106" s="173" t="s">
        <v>149</v>
      </c>
      <c r="D106" s="151">
        <v>90</v>
      </c>
      <c r="E106" s="151">
        <v>0</v>
      </c>
    </row>
    <row r="107" spans="1:5" ht="16.5" customHeight="1">
      <c r="A107" s="155">
        <v>43822</v>
      </c>
      <c r="B107" s="173" t="s">
        <v>391</v>
      </c>
      <c r="C107" s="173" t="s">
        <v>149</v>
      </c>
      <c r="D107" s="151">
        <v>111</v>
      </c>
      <c r="E107" s="151">
        <v>0</v>
      </c>
    </row>
    <row r="108" spans="1:5" ht="16.5" customHeight="1">
      <c r="A108" s="127">
        <v>43822</v>
      </c>
      <c r="B108" s="173" t="s">
        <v>390</v>
      </c>
      <c r="C108" s="173" t="s">
        <v>149</v>
      </c>
      <c r="D108" s="120">
        <v>90</v>
      </c>
      <c r="E108" s="120">
        <v>0</v>
      </c>
    </row>
    <row r="109" spans="1:5" ht="16.5" customHeight="1">
      <c r="A109" s="127">
        <v>43822</v>
      </c>
      <c r="B109" s="173" t="s">
        <v>389</v>
      </c>
      <c r="C109" s="173" t="s">
        <v>149</v>
      </c>
      <c r="D109" s="120">
        <v>54</v>
      </c>
      <c r="E109" s="120">
        <v>0</v>
      </c>
    </row>
    <row r="110" spans="1:5" ht="16.5" customHeight="1">
      <c r="A110" s="127">
        <v>44188</v>
      </c>
      <c r="B110" s="173" t="s">
        <v>394</v>
      </c>
      <c r="C110" s="173" t="s">
        <v>149</v>
      </c>
      <c r="D110" s="120">
        <v>48.6</v>
      </c>
      <c r="E110" s="120">
        <v>0</v>
      </c>
    </row>
    <row r="111" spans="1:5" ht="16.5" customHeight="1">
      <c r="A111" s="152">
        <v>43822</v>
      </c>
      <c r="B111" s="173" t="s">
        <v>401</v>
      </c>
      <c r="C111" s="173" t="s">
        <v>149</v>
      </c>
      <c r="D111" s="154">
        <v>42</v>
      </c>
      <c r="E111" s="151">
        <v>0</v>
      </c>
    </row>
    <row r="112" spans="1:5" ht="16.5" customHeight="1">
      <c r="A112" s="152">
        <v>43822</v>
      </c>
      <c r="B112" s="173" t="s">
        <v>402</v>
      </c>
      <c r="C112" s="173" t="s">
        <v>149</v>
      </c>
      <c r="D112" s="154">
        <v>91.2</v>
      </c>
      <c r="E112" s="151">
        <v>0</v>
      </c>
    </row>
    <row r="113" spans="1:5" ht="16.5" customHeight="1">
      <c r="A113" s="152">
        <v>43822</v>
      </c>
      <c r="B113" s="173" t="s">
        <v>403</v>
      </c>
      <c r="C113" s="173" t="s">
        <v>149</v>
      </c>
      <c r="D113" s="154">
        <v>45</v>
      </c>
      <c r="E113" s="151">
        <v>0</v>
      </c>
    </row>
    <row r="114" spans="1:5" ht="16.5" customHeight="1">
      <c r="A114" s="152">
        <v>43823</v>
      </c>
      <c r="B114" s="173" t="s">
        <v>409</v>
      </c>
      <c r="C114" s="173" t="s">
        <v>149</v>
      </c>
      <c r="D114" s="154">
        <v>48</v>
      </c>
      <c r="E114" s="151">
        <v>0</v>
      </c>
    </row>
    <row r="115" spans="1:5" ht="16.5" customHeight="1">
      <c r="A115" s="368" t="s">
        <v>64</v>
      </c>
      <c r="B115" s="372"/>
      <c r="C115" s="373"/>
      <c r="D115" s="122">
        <f>SUM(D116:D121)</f>
        <v>505.19999999999993</v>
      </c>
      <c r="E115" s="122">
        <f>SUM(E116:E121)</f>
        <v>0</v>
      </c>
    </row>
    <row r="116" spans="1:5" ht="16.5" customHeight="1">
      <c r="A116" s="152">
        <v>43502</v>
      </c>
      <c r="B116" s="173" t="s">
        <v>378</v>
      </c>
      <c r="C116" s="173" t="s">
        <v>167</v>
      </c>
      <c r="D116" s="151">
        <v>98.6</v>
      </c>
      <c r="E116" s="151">
        <v>0</v>
      </c>
    </row>
    <row r="117" spans="1:5" ht="18" customHeight="1">
      <c r="A117" s="162">
        <v>43529</v>
      </c>
      <c r="B117" s="173" t="s">
        <v>184</v>
      </c>
      <c r="C117" s="173" t="s">
        <v>167</v>
      </c>
      <c r="D117" s="164">
        <v>90.8</v>
      </c>
      <c r="E117" s="164">
        <v>0</v>
      </c>
    </row>
    <row r="118" spans="1:5" ht="16.5" customHeight="1">
      <c r="A118" s="156">
        <v>43714</v>
      </c>
      <c r="B118" s="173" t="s">
        <v>376</v>
      </c>
      <c r="C118" s="173" t="s">
        <v>167</v>
      </c>
      <c r="D118" s="154">
        <v>59.7</v>
      </c>
      <c r="E118" s="151">
        <v>0</v>
      </c>
    </row>
    <row r="119" spans="1:5" ht="16.5" customHeight="1">
      <c r="A119" s="156">
        <v>43729</v>
      </c>
      <c r="B119" s="175" t="s">
        <v>375</v>
      </c>
      <c r="C119" s="175" t="s">
        <v>167</v>
      </c>
      <c r="D119" s="154">
        <v>26</v>
      </c>
      <c r="E119" s="151">
        <v>0</v>
      </c>
    </row>
    <row r="120" spans="1:5" ht="16.5" customHeight="1">
      <c r="A120" s="156">
        <v>43773</v>
      </c>
      <c r="B120" s="173" t="s">
        <v>308</v>
      </c>
      <c r="C120" s="173" t="s">
        <v>167</v>
      </c>
      <c r="D120" s="154">
        <v>89</v>
      </c>
      <c r="E120" s="151">
        <v>0</v>
      </c>
    </row>
    <row r="121" spans="1:5" ht="16.5" customHeight="1">
      <c r="A121" s="156">
        <v>43802</v>
      </c>
      <c r="B121" s="173" t="s">
        <v>377</v>
      </c>
      <c r="C121" s="173" t="s">
        <v>167</v>
      </c>
      <c r="D121" s="154">
        <v>141.1</v>
      </c>
      <c r="E121" s="151">
        <v>0</v>
      </c>
    </row>
    <row r="122" spans="1:5" ht="16.5" customHeight="1">
      <c r="A122" s="368" t="s">
        <v>65</v>
      </c>
      <c r="B122" s="372"/>
      <c r="C122" s="373"/>
      <c r="D122" s="122">
        <f>SUM(D123:D123)</f>
        <v>0</v>
      </c>
      <c r="E122" s="122">
        <f>SUM(E123:E123)</f>
        <v>0</v>
      </c>
    </row>
    <row r="123" spans="1:5" ht="16.5" customHeight="1">
      <c r="A123" s="127"/>
      <c r="B123" s="119"/>
      <c r="C123" s="119"/>
      <c r="D123" s="120">
        <v>0</v>
      </c>
      <c r="E123" s="120">
        <v>0</v>
      </c>
    </row>
    <row r="124" spans="1:5" ht="16.5" customHeight="1">
      <c r="A124" s="368" t="s">
        <v>47</v>
      </c>
      <c r="B124" s="369"/>
      <c r="C124" s="370"/>
      <c r="D124" s="122">
        <f>SUM(D125:D125)</f>
        <v>0</v>
      </c>
      <c r="E124" s="122">
        <f>SUM(E125:E125)</f>
        <v>0</v>
      </c>
    </row>
    <row r="125" spans="1:5" ht="16.5" customHeight="1">
      <c r="A125" s="126"/>
      <c r="B125" s="119"/>
      <c r="C125" s="119"/>
      <c r="D125" s="120"/>
      <c r="E125" s="120"/>
    </row>
    <row r="126" spans="1:5" ht="16.5" customHeight="1">
      <c r="A126" s="368" t="s">
        <v>76</v>
      </c>
      <c r="B126" s="369"/>
      <c r="C126" s="370"/>
      <c r="D126" s="122">
        <f>SUM(D127:D130)</f>
        <v>356.6</v>
      </c>
      <c r="E126" s="122">
        <f>SUM(E127:E130)</f>
        <v>0</v>
      </c>
    </row>
    <row r="127" spans="1:5" ht="16.5" customHeight="1">
      <c r="A127" s="153">
        <v>43488</v>
      </c>
      <c r="B127" s="173" t="s">
        <v>379</v>
      </c>
      <c r="C127" s="173" t="s">
        <v>149</v>
      </c>
      <c r="D127" s="154">
        <v>87</v>
      </c>
      <c r="E127" s="151">
        <v>0</v>
      </c>
    </row>
    <row r="128" spans="1:5" ht="16.5" customHeight="1">
      <c r="A128" s="152">
        <v>43542</v>
      </c>
      <c r="B128" s="173" t="s">
        <v>191</v>
      </c>
      <c r="C128" s="173" t="s">
        <v>149</v>
      </c>
      <c r="D128" s="154">
        <v>188</v>
      </c>
      <c r="E128" s="154">
        <v>0</v>
      </c>
    </row>
    <row r="129" spans="1:5" ht="16.5" customHeight="1">
      <c r="A129" s="155">
        <v>43809</v>
      </c>
      <c r="B129" s="173" t="s">
        <v>380</v>
      </c>
      <c r="C129" s="173" t="s">
        <v>167</v>
      </c>
      <c r="D129" s="164">
        <v>81.6</v>
      </c>
      <c r="E129" s="166">
        <v>0</v>
      </c>
    </row>
    <row r="130" spans="1:5" ht="16.5" customHeight="1">
      <c r="A130" s="127"/>
      <c r="B130" s="1"/>
      <c r="C130" s="1"/>
      <c r="D130" s="120"/>
      <c r="E130" s="120"/>
    </row>
    <row r="131" spans="1:5" ht="16.5" customHeight="1">
      <c r="A131" s="368" t="s">
        <v>77</v>
      </c>
      <c r="B131" s="369"/>
      <c r="C131" s="370"/>
      <c r="D131" s="122">
        <f>SUM(D132:D134)</f>
        <v>603</v>
      </c>
      <c r="E131" s="122">
        <f>SUM(E132:E134)</f>
        <v>0</v>
      </c>
    </row>
    <row r="132" spans="1:5" ht="16.5" customHeight="1">
      <c r="A132" s="152">
        <v>43493</v>
      </c>
      <c r="B132" s="173" t="s">
        <v>362</v>
      </c>
      <c r="C132" s="173" t="s">
        <v>149</v>
      </c>
      <c r="D132" s="151">
        <v>85</v>
      </c>
      <c r="E132" s="151">
        <v>0</v>
      </c>
    </row>
    <row r="133" spans="1:5" ht="16.5" customHeight="1">
      <c r="A133" s="156">
        <v>43734</v>
      </c>
      <c r="B133" s="175" t="s">
        <v>363</v>
      </c>
      <c r="C133" s="175" t="s">
        <v>149</v>
      </c>
      <c r="D133" s="220">
        <v>518</v>
      </c>
      <c r="E133" s="151">
        <v>0</v>
      </c>
    </row>
    <row r="134" spans="1:5" ht="16.5" customHeight="1">
      <c r="A134" s="127"/>
      <c r="B134" s="119"/>
      <c r="C134" s="119"/>
      <c r="D134" s="120">
        <v>0</v>
      </c>
      <c r="E134" s="120">
        <v>0</v>
      </c>
    </row>
    <row r="135" spans="1:5" ht="16.5" customHeight="1">
      <c r="A135" s="368" t="s">
        <v>48</v>
      </c>
      <c r="B135" s="369"/>
      <c r="C135" s="370"/>
      <c r="D135" s="122">
        <f>SUM(D136:D143)</f>
        <v>2516.48</v>
      </c>
      <c r="E135" s="122">
        <f>SUM(E136:E143)</f>
        <v>0</v>
      </c>
    </row>
    <row r="136" spans="1:5" ht="16.5" customHeight="1">
      <c r="A136" s="162">
        <v>43475</v>
      </c>
      <c r="B136" s="173" t="s">
        <v>150</v>
      </c>
      <c r="C136" s="173" t="s">
        <v>149</v>
      </c>
      <c r="D136" s="164">
        <v>50</v>
      </c>
      <c r="E136" s="164">
        <v>0</v>
      </c>
    </row>
    <row r="137" spans="1:5" ht="16.5" customHeight="1">
      <c r="A137" s="155">
        <v>43128</v>
      </c>
      <c r="B137" s="173" t="s">
        <v>161</v>
      </c>
      <c r="C137" s="173" t="s">
        <v>149</v>
      </c>
      <c r="D137" s="164">
        <v>50</v>
      </c>
      <c r="E137" s="164">
        <v>0</v>
      </c>
    </row>
    <row r="138" spans="1:5" ht="16.5" customHeight="1">
      <c r="A138" s="152">
        <v>43495</v>
      </c>
      <c r="B138" s="173" t="s">
        <v>381</v>
      </c>
      <c r="C138" s="173" t="s">
        <v>149</v>
      </c>
      <c r="D138" s="151">
        <v>222.68</v>
      </c>
      <c r="E138" s="151">
        <v>0</v>
      </c>
    </row>
    <row r="139" spans="1:5" ht="16.5" customHeight="1">
      <c r="A139" s="162">
        <v>43512</v>
      </c>
      <c r="B139" s="173" t="s">
        <v>382</v>
      </c>
      <c r="C139" s="173" t="s">
        <v>167</v>
      </c>
      <c r="D139" s="164">
        <v>495.5</v>
      </c>
      <c r="E139" s="164">
        <v>0</v>
      </c>
    </row>
    <row r="140" spans="1:5" ht="16.5" customHeight="1">
      <c r="A140" s="155">
        <v>43539</v>
      </c>
      <c r="B140" s="173" t="s">
        <v>189</v>
      </c>
      <c r="C140" s="173" t="s">
        <v>167</v>
      </c>
      <c r="D140" s="151">
        <v>700</v>
      </c>
      <c r="E140" s="120">
        <v>0</v>
      </c>
    </row>
    <row r="141" spans="1:5" ht="16.5" customHeight="1">
      <c r="A141" s="152">
        <v>43556</v>
      </c>
      <c r="B141" s="173" t="s">
        <v>383</v>
      </c>
      <c r="C141" s="173" t="s">
        <v>167</v>
      </c>
      <c r="D141" s="154">
        <v>345.3</v>
      </c>
      <c r="E141" s="151">
        <v>0</v>
      </c>
    </row>
    <row r="142" spans="1:5" ht="16.5" customHeight="1">
      <c r="A142" s="152">
        <v>43823</v>
      </c>
      <c r="B142" s="173" t="s">
        <v>405</v>
      </c>
      <c r="C142" s="173" t="s">
        <v>149</v>
      </c>
      <c r="D142" s="154">
        <v>653</v>
      </c>
      <c r="E142" s="151">
        <v>0</v>
      </c>
    </row>
    <row r="143" spans="1:5" ht="16.5" customHeight="1">
      <c r="A143" s="152"/>
      <c r="B143" s="173"/>
      <c r="C143" s="173"/>
      <c r="D143" s="154"/>
      <c r="E143" s="151"/>
    </row>
    <row r="144" spans="1:5" ht="16.5" customHeight="1">
      <c r="A144" s="368" t="s">
        <v>78</v>
      </c>
      <c r="B144" s="369"/>
      <c r="C144" s="370"/>
      <c r="D144" s="122">
        <f>SUM(D145:D145)</f>
        <v>0</v>
      </c>
      <c r="E144" s="122">
        <f>SUM(E145:E145)</f>
        <v>0</v>
      </c>
    </row>
    <row r="145" spans="1:5" ht="16.5" customHeight="1">
      <c r="A145" s="155"/>
      <c r="B145" s="1"/>
      <c r="C145" s="1"/>
      <c r="D145" s="154"/>
      <c r="E145" s="120"/>
    </row>
    <row r="146" spans="1:5" ht="16.5" customHeight="1">
      <c r="A146" s="368" t="s">
        <v>50</v>
      </c>
      <c r="B146" s="369"/>
      <c r="C146" s="370"/>
      <c r="D146" s="122">
        <f>SUM(D147:D147)</f>
        <v>269.34</v>
      </c>
      <c r="E146" s="122">
        <f>SUM(E147:E147)</f>
        <v>0</v>
      </c>
    </row>
    <row r="147" spans="1:5" ht="16.5" customHeight="1">
      <c r="A147" s="162">
        <v>43529</v>
      </c>
      <c r="B147" s="173" t="s">
        <v>185</v>
      </c>
      <c r="C147" s="173" t="s">
        <v>149</v>
      </c>
      <c r="D147" s="164">
        <v>269.34</v>
      </c>
      <c r="E147" s="120">
        <v>0</v>
      </c>
    </row>
    <row r="148" spans="1:5" ht="16.5" customHeight="1">
      <c r="A148" s="368" t="s">
        <v>100</v>
      </c>
      <c r="B148" s="369"/>
      <c r="C148" s="370"/>
      <c r="D148" s="122">
        <f>SUM(D149:D160)</f>
        <v>18000</v>
      </c>
      <c r="E148" s="122">
        <f>SUM(E149:E160)</f>
        <v>0</v>
      </c>
    </row>
    <row r="149" spans="1:5" ht="16.5" customHeight="1">
      <c r="A149" s="126">
        <v>43480</v>
      </c>
      <c r="B149" s="173" t="s">
        <v>147</v>
      </c>
      <c r="C149" s="173" t="s">
        <v>149</v>
      </c>
      <c r="D149" s="151">
        <v>1500</v>
      </c>
      <c r="E149" s="151">
        <v>0</v>
      </c>
    </row>
    <row r="150" spans="1:5" ht="16.5" customHeight="1">
      <c r="A150" s="126">
        <v>43511</v>
      </c>
      <c r="B150" s="173" t="s">
        <v>147</v>
      </c>
      <c r="C150" s="173" t="s">
        <v>149</v>
      </c>
      <c r="D150" s="164">
        <v>1500</v>
      </c>
      <c r="E150" s="164">
        <v>0</v>
      </c>
    </row>
    <row r="151" spans="1:5" ht="16.5" customHeight="1">
      <c r="A151" s="152">
        <v>43539</v>
      </c>
      <c r="B151" s="173" t="s">
        <v>147</v>
      </c>
      <c r="C151" s="173" t="s">
        <v>149</v>
      </c>
      <c r="D151" s="151">
        <v>1500</v>
      </c>
      <c r="E151" s="151">
        <v>0</v>
      </c>
    </row>
    <row r="152" spans="1:5" ht="16.5" customHeight="1">
      <c r="A152" s="127">
        <v>43570</v>
      </c>
      <c r="B152" s="173" t="s">
        <v>147</v>
      </c>
      <c r="C152" s="173" t="s">
        <v>149</v>
      </c>
      <c r="D152" s="151">
        <v>1500</v>
      </c>
      <c r="E152" s="151">
        <v>0</v>
      </c>
    </row>
    <row r="153" spans="1:5" ht="16.5" customHeight="1">
      <c r="A153" s="162">
        <v>43600</v>
      </c>
      <c r="B153" s="173" t="s">
        <v>147</v>
      </c>
      <c r="C153" s="173" t="s">
        <v>149</v>
      </c>
      <c r="D153" s="166">
        <v>1500</v>
      </c>
      <c r="E153" s="166">
        <v>0</v>
      </c>
    </row>
    <row r="154" spans="1:5" ht="16.5" customHeight="1">
      <c r="A154" s="165">
        <v>43633</v>
      </c>
      <c r="B154" s="173" t="s">
        <v>147</v>
      </c>
      <c r="C154" s="173" t="s">
        <v>149</v>
      </c>
      <c r="D154" s="164">
        <v>1500</v>
      </c>
      <c r="E154" s="164">
        <v>0</v>
      </c>
    </row>
    <row r="155" spans="1:5" ht="16.5" customHeight="1">
      <c r="A155" s="156">
        <v>43661</v>
      </c>
      <c r="B155" s="173" t="s">
        <v>147</v>
      </c>
      <c r="C155" s="173" t="s">
        <v>149</v>
      </c>
      <c r="D155" s="154">
        <v>1500</v>
      </c>
      <c r="E155" s="151">
        <v>0</v>
      </c>
    </row>
    <row r="156" spans="1:5" ht="16.5" customHeight="1">
      <c r="A156" s="155">
        <v>43693</v>
      </c>
      <c r="B156" s="173" t="s">
        <v>147</v>
      </c>
      <c r="C156" s="173" t="s">
        <v>149</v>
      </c>
      <c r="D156" s="151">
        <v>1500</v>
      </c>
      <c r="E156" s="151">
        <v>0</v>
      </c>
    </row>
    <row r="157" spans="1:5" ht="16.5" customHeight="1">
      <c r="A157" s="156">
        <v>43724</v>
      </c>
      <c r="B157" s="173" t="s">
        <v>147</v>
      </c>
      <c r="C157" s="173" t="s">
        <v>149</v>
      </c>
      <c r="D157" s="154">
        <v>1500</v>
      </c>
      <c r="E157" s="151">
        <v>0</v>
      </c>
    </row>
    <row r="158" spans="1:5" ht="16.5" customHeight="1">
      <c r="A158" s="156">
        <v>43753</v>
      </c>
      <c r="B158" s="175" t="s">
        <v>147</v>
      </c>
      <c r="C158" s="175" t="s">
        <v>149</v>
      </c>
      <c r="D158" s="154">
        <v>1500</v>
      </c>
      <c r="E158" s="151">
        <v>0</v>
      </c>
    </row>
    <row r="159" spans="1:5" ht="12">
      <c r="A159" s="216" t="s">
        <v>310</v>
      </c>
      <c r="B159" s="173" t="s">
        <v>147</v>
      </c>
      <c r="C159" s="173" t="s">
        <v>149</v>
      </c>
      <c r="D159" s="154">
        <v>1500</v>
      </c>
      <c r="E159" s="151">
        <v>0</v>
      </c>
    </row>
    <row r="160" spans="1:5" ht="12">
      <c r="A160" s="127">
        <v>43814</v>
      </c>
      <c r="B160" s="173" t="s">
        <v>147</v>
      </c>
      <c r="C160" s="173" t="s">
        <v>149</v>
      </c>
      <c r="D160" s="154">
        <v>1500</v>
      </c>
      <c r="E160" s="151">
        <v>0</v>
      </c>
    </row>
    <row r="161" spans="1:5" ht="12.75">
      <c r="A161" s="368" t="s">
        <v>51</v>
      </c>
      <c r="B161" s="369"/>
      <c r="C161" s="370"/>
      <c r="D161" s="122">
        <f>SUM(D162:D163)</f>
        <v>418</v>
      </c>
      <c r="E161" s="122">
        <f>SUM(E162:E163)</f>
        <v>0</v>
      </c>
    </row>
    <row r="162" spans="1:5" ht="12">
      <c r="A162" s="126">
        <v>43482</v>
      </c>
      <c r="B162" s="173" t="s">
        <v>155</v>
      </c>
      <c r="C162" s="173" t="s">
        <v>149</v>
      </c>
      <c r="D162" s="120">
        <v>310</v>
      </c>
      <c r="E162" s="120">
        <v>0</v>
      </c>
    </row>
    <row r="163" spans="1:5" ht="12">
      <c r="A163" s="155">
        <v>43640</v>
      </c>
      <c r="B163" s="175" t="s">
        <v>248</v>
      </c>
      <c r="C163" s="173" t="s">
        <v>167</v>
      </c>
      <c r="D163" s="151">
        <v>108</v>
      </c>
      <c r="E163" s="151">
        <v>0</v>
      </c>
    </row>
    <row r="164" spans="1:5" ht="12.75">
      <c r="A164" s="333" t="s">
        <v>102</v>
      </c>
      <c r="B164" s="371"/>
      <c r="C164" s="128"/>
      <c r="D164" s="129">
        <f>SUM(D161+D148+D146+D144+D135+D131+D126+D124+D122+D115+D93+D37+D34+D25+D22+D17+D13+D6)</f>
        <v>29571.659999999996</v>
      </c>
      <c r="E164" s="129">
        <f>SUM(E161+E148+E146+E144+E135+E131+E126+E124+E122+E115+E93+E37+E34+E25+E22+E17+E13+E6)</f>
        <v>1598.5</v>
      </c>
    </row>
    <row r="165" spans="1:5" ht="15">
      <c r="A165" s="337" t="s">
        <v>105</v>
      </c>
      <c r="B165" s="338"/>
      <c r="C165" s="130"/>
      <c r="D165" s="335">
        <f>SUM(E164-D164)</f>
        <v>-27973.159999999996</v>
      </c>
      <c r="E165" s="336"/>
    </row>
  </sheetData>
  <sheetProtection/>
  <mergeCells count="21">
    <mergeCell ref="A3:E3"/>
    <mergeCell ref="A34:C34"/>
    <mergeCell ref="A25:C25"/>
    <mergeCell ref="A37:C37"/>
    <mergeCell ref="A126:C126"/>
    <mergeCell ref="A6:C6"/>
    <mergeCell ref="A93:C93"/>
    <mergeCell ref="A22:C22"/>
    <mergeCell ref="A13:C13"/>
    <mergeCell ref="A115:C115"/>
    <mergeCell ref="A165:B165"/>
    <mergeCell ref="A146:C146"/>
    <mergeCell ref="A161:C161"/>
    <mergeCell ref="A124:C124"/>
    <mergeCell ref="A144:C144"/>
    <mergeCell ref="D165:E165"/>
    <mergeCell ref="A131:C131"/>
    <mergeCell ref="A164:B164"/>
    <mergeCell ref="A135:C135"/>
    <mergeCell ref="A148:C148"/>
    <mergeCell ref="A122:C122"/>
  </mergeCells>
  <printOptions/>
  <pageMargins left="0.787401575" right="0.787401575" top="0.984251969" bottom="0.984251969" header="0.4921259845" footer="0.492125984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J19" sqref="J19"/>
    </sheetView>
  </sheetViews>
  <sheetFormatPr defaultColWidth="11.421875" defaultRowHeight="12.75"/>
  <cols>
    <col min="1" max="1" width="13.57421875" style="0" customWidth="1"/>
    <col min="2" max="2" width="16.57421875" style="0" bestFit="1" customWidth="1"/>
    <col min="3" max="3" width="13.421875" style="0" bestFit="1" customWidth="1"/>
    <col min="4" max="4" width="13.421875" style="0" customWidth="1"/>
    <col min="5" max="5" width="13.421875" style="0" bestFit="1" customWidth="1"/>
    <col min="6" max="6" width="0.5625" style="0" customWidth="1"/>
    <col min="7" max="7" width="13.57421875" style="0" bestFit="1" customWidth="1"/>
    <col min="8" max="8" width="14.00390625" style="0" bestFit="1" customWidth="1"/>
    <col min="9" max="9" width="18.57421875" style="0" bestFit="1" customWidth="1"/>
  </cols>
  <sheetData>
    <row r="1" spans="1:9" ht="25.5">
      <c r="A1" s="378" t="s">
        <v>130</v>
      </c>
      <c r="B1" s="379"/>
      <c r="C1" s="379"/>
      <c r="D1" s="379"/>
      <c r="E1" s="379"/>
      <c r="F1" s="379"/>
      <c r="G1" s="379"/>
      <c r="H1" s="379"/>
      <c r="I1" s="379"/>
    </row>
    <row r="2" spans="1:9" ht="14.25">
      <c r="A2" s="380" t="s">
        <v>112</v>
      </c>
      <c r="B2" s="214" t="s">
        <v>113</v>
      </c>
      <c r="C2" s="183" t="s">
        <v>114</v>
      </c>
      <c r="D2" s="184" t="s">
        <v>114</v>
      </c>
      <c r="E2" s="184" t="s">
        <v>115</v>
      </c>
      <c r="F2" s="185"/>
      <c r="G2" s="186" t="s">
        <v>116</v>
      </c>
      <c r="H2" s="186" t="s">
        <v>117</v>
      </c>
      <c r="I2" s="187" t="s">
        <v>113</v>
      </c>
    </row>
    <row r="3" spans="1:9" ht="14.25">
      <c r="A3" s="381"/>
      <c r="B3" s="215" t="s">
        <v>131</v>
      </c>
      <c r="C3" s="188" t="s">
        <v>118</v>
      </c>
      <c r="D3" s="189" t="s">
        <v>119</v>
      </c>
      <c r="E3" s="189" t="s">
        <v>120</v>
      </c>
      <c r="F3" s="190"/>
      <c r="G3" s="191" t="s">
        <v>132</v>
      </c>
      <c r="H3" s="191" t="s">
        <v>133</v>
      </c>
      <c r="I3" s="192" t="s">
        <v>134</v>
      </c>
    </row>
    <row r="4" spans="1:9" ht="14.25">
      <c r="A4" s="193"/>
      <c r="B4" s="227"/>
      <c r="C4" s="227"/>
      <c r="D4" s="228"/>
      <c r="E4" s="229"/>
      <c r="F4" s="194"/>
      <c r="G4" s="195"/>
      <c r="H4" s="195"/>
      <c r="I4" s="196"/>
    </row>
    <row r="5" spans="1:10" ht="15">
      <c r="A5" s="193" t="s">
        <v>121</v>
      </c>
      <c r="B5" s="230">
        <v>104.54</v>
      </c>
      <c r="C5" s="230">
        <v>2000</v>
      </c>
      <c r="D5" s="230">
        <v>2000</v>
      </c>
      <c r="E5" s="230">
        <f>SUM(D5-B5)</f>
        <v>1895.46</v>
      </c>
      <c r="F5" s="197"/>
      <c r="G5" s="195">
        <v>0</v>
      </c>
      <c r="H5" s="198">
        <v>1895.46</v>
      </c>
      <c r="I5" s="199">
        <v>106.96</v>
      </c>
      <c r="J5" s="200"/>
    </row>
    <row r="6" spans="1:9" ht="15.75" thickBot="1">
      <c r="A6" s="201"/>
      <c r="B6" s="231"/>
      <c r="C6" s="232"/>
      <c r="D6" s="232"/>
      <c r="E6" s="232"/>
      <c r="F6" s="202"/>
      <c r="G6" s="203"/>
      <c r="H6" s="203"/>
      <c r="I6" s="204"/>
    </row>
    <row r="7" spans="1:9" ht="15">
      <c r="A7" s="193"/>
      <c r="B7" s="230"/>
      <c r="C7" s="230"/>
      <c r="D7" s="230"/>
      <c r="E7" s="230"/>
      <c r="F7" s="194"/>
      <c r="G7" s="195"/>
      <c r="H7" s="195"/>
      <c r="I7" s="205"/>
    </row>
    <row r="8" spans="1:9" ht="15">
      <c r="A8" s="193" t="s">
        <v>122</v>
      </c>
      <c r="B8" s="230">
        <v>72.5</v>
      </c>
      <c r="C8" s="230">
        <v>5000</v>
      </c>
      <c r="D8" s="230">
        <v>3500</v>
      </c>
      <c r="E8" s="230">
        <v>3500</v>
      </c>
      <c r="F8" s="197"/>
      <c r="G8" s="195">
        <v>3500</v>
      </c>
      <c r="H8" s="195">
        <v>0</v>
      </c>
      <c r="I8" s="205">
        <v>72.5</v>
      </c>
    </row>
    <row r="9" spans="1:9" ht="15.75" thickBot="1">
      <c r="A9" s="201"/>
      <c r="B9" s="231"/>
      <c r="C9" s="232"/>
      <c r="D9" s="232"/>
      <c r="E9" s="232"/>
      <c r="F9" s="202"/>
      <c r="G9" s="203"/>
      <c r="H9" s="203"/>
      <c r="I9" s="204"/>
    </row>
    <row r="10" spans="1:9" ht="15">
      <c r="A10" s="193"/>
      <c r="B10" s="230"/>
      <c r="C10" s="230"/>
      <c r="D10" s="230"/>
      <c r="E10" s="230"/>
      <c r="F10" s="194"/>
      <c r="G10" s="195"/>
      <c r="H10" s="195"/>
      <c r="I10" s="205"/>
    </row>
    <row r="11" spans="1:9" ht="15">
      <c r="A11" s="193" t="s">
        <v>123</v>
      </c>
      <c r="B11" s="230">
        <v>768.7</v>
      </c>
      <c r="C11" s="230">
        <v>1500</v>
      </c>
      <c r="D11" s="230">
        <v>1500</v>
      </c>
      <c r="E11" s="230">
        <f>SUM(D11-B11)</f>
        <v>731.3</v>
      </c>
      <c r="F11" s="197"/>
      <c r="G11" s="195">
        <v>0</v>
      </c>
      <c r="H11" s="198">
        <v>731.3</v>
      </c>
      <c r="I11" s="199">
        <v>479.6</v>
      </c>
    </row>
    <row r="12" spans="1:9" ht="15.75" thickBot="1">
      <c r="A12" s="201"/>
      <c r="B12" s="231"/>
      <c r="C12" s="232"/>
      <c r="D12" s="232"/>
      <c r="E12" s="232"/>
      <c r="F12" s="202"/>
      <c r="G12" s="203"/>
      <c r="H12" s="203"/>
      <c r="I12" s="204"/>
    </row>
    <row r="13" spans="1:9" ht="15">
      <c r="A13" s="193"/>
      <c r="B13" s="230"/>
      <c r="C13" s="230"/>
      <c r="D13" s="230"/>
      <c r="E13" s="230"/>
      <c r="F13" s="194"/>
      <c r="G13" s="195"/>
      <c r="H13" s="195"/>
      <c r="I13" s="205"/>
    </row>
    <row r="14" spans="1:9" ht="15">
      <c r="A14" s="206" t="s">
        <v>124</v>
      </c>
      <c r="B14" s="230">
        <v>0</v>
      </c>
      <c r="C14" s="230">
        <v>500</v>
      </c>
      <c r="D14" s="230">
        <v>500</v>
      </c>
      <c r="E14" s="230">
        <f>SUM(D14-B14)</f>
        <v>500</v>
      </c>
      <c r="F14" s="197"/>
      <c r="G14" s="195">
        <v>0</v>
      </c>
      <c r="H14" s="195">
        <v>500</v>
      </c>
      <c r="I14" s="205">
        <v>0</v>
      </c>
    </row>
    <row r="15" spans="1:9" ht="15.75" thickBot="1">
      <c r="A15" s="201"/>
      <c r="B15" s="231"/>
      <c r="C15" s="232"/>
      <c r="D15" s="232"/>
      <c r="E15" s="232"/>
      <c r="F15" s="202"/>
      <c r="G15" s="203"/>
      <c r="H15" s="203"/>
      <c r="I15" s="204"/>
    </row>
    <row r="16" spans="1:9" ht="15">
      <c r="A16" s="193"/>
      <c r="B16" s="230"/>
      <c r="C16" s="230"/>
      <c r="D16" s="230"/>
      <c r="E16" s="230"/>
      <c r="F16" s="194"/>
      <c r="G16" s="207"/>
      <c r="H16" s="207"/>
      <c r="I16" s="208"/>
    </row>
    <row r="17" spans="1:9" ht="15">
      <c r="A17" s="206" t="s">
        <v>125</v>
      </c>
      <c r="B17" s="230">
        <v>0</v>
      </c>
      <c r="C17" s="230">
        <v>1000</v>
      </c>
      <c r="D17" s="230">
        <v>1000</v>
      </c>
      <c r="E17" s="230">
        <f>SUM(D17-B17)</f>
        <v>1000</v>
      </c>
      <c r="F17" s="197"/>
      <c r="G17" s="198">
        <v>664.01</v>
      </c>
      <c r="H17" s="198">
        <v>335.99</v>
      </c>
      <c r="I17" s="199">
        <v>0</v>
      </c>
    </row>
    <row r="18" spans="1:9" ht="15.75" thickBot="1">
      <c r="A18" s="201"/>
      <c r="B18" s="231"/>
      <c r="C18" s="232"/>
      <c r="D18" s="232"/>
      <c r="E18" s="232"/>
      <c r="F18" s="202"/>
      <c r="G18" s="203"/>
      <c r="H18" s="203"/>
      <c r="I18" s="204"/>
    </row>
    <row r="19" spans="1:9" ht="15">
      <c r="A19" s="209"/>
      <c r="B19" s="233"/>
      <c r="C19" s="234"/>
      <c r="D19" s="233"/>
      <c r="E19" s="233"/>
      <c r="F19" s="194"/>
      <c r="G19" s="195"/>
      <c r="H19" s="195"/>
      <c r="I19" s="205"/>
    </row>
    <row r="20" spans="1:9" ht="15">
      <c r="A20" s="193" t="s">
        <v>126</v>
      </c>
      <c r="B20" s="230">
        <v>1097.03</v>
      </c>
      <c r="C20" s="230">
        <v>6000</v>
      </c>
      <c r="D20" s="230">
        <v>6000</v>
      </c>
      <c r="E20" s="230">
        <f>SUM(D20-B20)</f>
        <v>4902.97</v>
      </c>
      <c r="F20" s="197"/>
      <c r="G20" s="195">
        <v>4900</v>
      </c>
      <c r="H20" s="195">
        <v>2.97</v>
      </c>
      <c r="I20" s="205">
        <v>491.23</v>
      </c>
    </row>
    <row r="21" spans="1:9" ht="15.75" thickBot="1">
      <c r="A21" s="201"/>
      <c r="B21" s="235"/>
      <c r="C21" s="235"/>
      <c r="D21" s="232"/>
      <c r="E21" s="232"/>
      <c r="F21" s="210"/>
      <c r="G21" s="203"/>
      <c r="H21" s="203"/>
      <c r="I21" s="204"/>
    </row>
    <row r="22" spans="1:9" ht="15.75" thickBot="1">
      <c r="A22" s="211" t="s">
        <v>127</v>
      </c>
      <c r="B22" s="236">
        <f>SUM(B5+B8+B11+B20)</f>
        <v>2042.77</v>
      </c>
      <c r="C22" s="237">
        <f>SUM(C5:C21)</f>
        <v>16000</v>
      </c>
      <c r="D22" s="238">
        <f>SUM(D5:D20)</f>
        <v>14500</v>
      </c>
      <c r="E22" s="238">
        <f>SUM(E4:E21)</f>
        <v>12529.73</v>
      </c>
      <c r="F22" s="212"/>
      <c r="G22" s="213">
        <f>SUM(G5:G20)</f>
        <v>9064.01</v>
      </c>
      <c r="H22" s="213">
        <f>SUM(H5+H11+H20)</f>
        <v>2629.73</v>
      </c>
      <c r="I22" s="213">
        <f>SUM(I4:I21)</f>
        <v>1150.29</v>
      </c>
    </row>
  </sheetData>
  <sheetProtection/>
  <mergeCells count="2">
    <mergeCell ref="A1:I1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25"/>
  <sheetViews>
    <sheetView tabSelected="1" view="pageBreakPreview" zoomScale="110" zoomScaleSheetLayoutView="110" zoomScalePageLayoutView="0" workbookViewId="0" topLeftCell="A198">
      <selection activeCell="L212" sqref="L212"/>
    </sheetView>
  </sheetViews>
  <sheetFormatPr defaultColWidth="10.57421875" defaultRowHeight="12.75"/>
  <cols>
    <col min="1" max="1" width="10.421875" style="145" bestFit="1" customWidth="1"/>
    <col min="2" max="2" width="47.57421875" style="145" customWidth="1"/>
    <col min="3" max="3" width="18.57421875" style="145" bestFit="1" customWidth="1"/>
    <col min="4" max="5" width="10.57421875" style="146" bestFit="1" customWidth="1"/>
    <col min="6" max="6" width="17.57421875" style="146" bestFit="1" customWidth="1"/>
    <col min="7" max="16384" width="10.57421875" style="145" customWidth="1"/>
  </cols>
  <sheetData>
    <row r="1" ht="8.25" customHeight="1"/>
    <row r="2" spans="1:6" ht="32.25" customHeight="1">
      <c r="A2" s="382" t="s">
        <v>224</v>
      </c>
      <c r="B2" s="383"/>
      <c r="C2" s="383"/>
      <c r="D2" s="383"/>
      <c r="E2" s="383"/>
      <c r="F2" s="383"/>
    </row>
    <row r="3" spans="2:3" ht="13.5" thickBot="1">
      <c r="B3" s="147"/>
      <c r="C3" s="147"/>
    </row>
    <row r="4" spans="1:6" s="150" customFormat="1" ht="18" customHeight="1" thickBot="1">
      <c r="A4" s="148" t="s">
        <v>4</v>
      </c>
      <c r="B4" s="148" t="s">
        <v>5</v>
      </c>
      <c r="C4" s="148" t="s">
        <v>84</v>
      </c>
      <c r="D4" s="149" t="s">
        <v>6</v>
      </c>
      <c r="E4" s="149" t="s">
        <v>7</v>
      </c>
      <c r="F4" s="149" t="s">
        <v>8</v>
      </c>
    </row>
    <row r="5" spans="1:6" ht="12">
      <c r="A5" s="384" t="s">
        <v>152</v>
      </c>
      <c r="B5" s="385"/>
      <c r="C5" s="385"/>
      <c r="D5" s="385"/>
      <c r="E5" s="386"/>
      <c r="F5" s="151">
        <v>39970.7</v>
      </c>
    </row>
    <row r="6" spans="1:6" ht="12">
      <c r="A6" s="152">
        <v>43101</v>
      </c>
      <c r="B6" s="387" t="s">
        <v>153</v>
      </c>
      <c r="C6" s="388"/>
      <c r="D6" s="388"/>
      <c r="E6" s="389"/>
      <c r="F6" s="151">
        <v>39970.7</v>
      </c>
    </row>
    <row r="7" spans="1:6" ht="12">
      <c r="A7" s="162">
        <v>43468</v>
      </c>
      <c r="B7" s="173" t="s">
        <v>151</v>
      </c>
      <c r="C7" s="173" t="s">
        <v>148</v>
      </c>
      <c r="D7" s="166">
        <v>8.52</v>
      </c>
      <c r="E7" s="166">
        <v>0</v>
      </c>
      <c r="F7" s="151">
        <f>SUM(F6+E7-D7)</f>
        <v>39962.18</v>
      </c>
    </row>
    <row r="8" spans="1:6" ht="12">
      <c r="A8" s="162">
        <v>43475</v>
      </c>
      <c r="B8" s="173" t="s">
        <v>150</v>
      </c>
      <c r="C8" s="173" t="s">
        <v>149</v>
      </c>
      <c r="D8" s="164">
        <v>50</v>
      </c>
      <c r="E8" s="164">
        <v>0</v>
      </c>
      <c r="F8" s="151">
        <f aca="true" t="shared" si="0" ref="F8:F84">SUM(F7+E8-D8)</f>
        <v>39912.18</v>
      </c>
    </row>
    <row r="9" spans="1:6" ht="12">
      <c r="A9" s="162">
        <v>43480</v>
      </c>
      <c r="B9" s="173" t="s">
        <v>147</v>
      </c>
      <c r="C9" s="173" t="s">
        <v>149</v>
      </c>
      <c r="D9" s="164">
        <v>1500</v>
      </c>
      <c r="E9" s="164">
        <v>0</v>
      </c>
      <c r="F9" s="151">
        <f t="shared" si="0"/>
        <v>38412.18</v>
      </c>
    </row>
    <row r="10" spans="1:6" ht="12">
      <c r="A10" s="162">
        <v>43481</v>
      </c>
      <c r="B10" s="173" t="s">
        <v>145</v>
      </c>
      <c r="C10" s="173" t="s">
        <v>144</v>
      </c>
      <c r="D10" s="164">
        <v>0</v>
      </c>
      <c r="E10" s="164">
        <v>194.8</v>
      </c>
      <c r="F10" s="151">
        <f t="shared" si="0"/>
        <v>38606.98</v>
      </c>
    </row>
    <row r="11" spans="1:6" ht="12">
      <c r="A11" s="176">
        <v>43486</v>
      </c>
      <c r="B11" s="173" t="s">
        <v>156</v>
      </c>
      <c r="C11" s="173" t="s">
        <v>149</v>
      </c>
      <c r="D11" s="154">
        <v>907.34</v>
      </c>
      <c r="E11" s="154">
        <v>0</v>
      </c>
      <c r="F11" s="151">
        <f t="shared" si="0"/>
        <v>37699.64000000001</v>
      </c>
    </row>
    <row r="12" spans="1:6" ht="12">
      <c r="A12" s="176">
        <v>43486</v>
      </c>
      <c r="B12" s="173" t="s">
        <v>157</v>
      </c>
      <c r="C12" s="173" t="s">
        <v>148</v>
      </c>
      <c r="D12" s="154">
        <v>0</v>
      </c>
      <c r="E12" s="154">
        <v>5349.25</v>
      </c>
      <c r="F12" s="151">
        <f t="shared" si="0"/>
        <v>43048.89000000001</v>
      </c>
    </row>
    <row r="13" spans="1:6" ht="12">
      <c r="A13" s="153">
        <v>43487</v>
      </c>
      <c r="B13" s="173" t="s">
        <v>154</v>
      </c>
      <c r="C13" s="173" t="s">
        <v>149</v>
      </c>
      <c r="D13" s="154">
        <v>310</v>
      </c>
      <c r="E13" s="154">
        <v>0</v>
      </c>
      <c r="F13" s="151">
        <f t="shared" si="0"/>
        <v>42738.89000000001</v>
      </c>
    </row>
    <row r="14" spans="1:6" ht="12">
      <c r="A14" s="127">
        <v>43488</v>
      </c>
      <c r="B14" s="1" t="s">
        <v>158</v>
      </c>
      <c r="C14" s="173" t="s">
        <v>149</v>
      </c>
      <c r="D14" s="120">
        <v>3522.05</v>
      </c>
      <c r="E14" s="151">
        <v>0</v>
      </c>
      <c r="F14" s="151">
        <f t="shared" si="0"/>
        <v>39216.840000000004</v>
      </c>
    </row>
    <row r="15" spans="1:6" ht="12">
      <c r="A15" s="153">
        <v>43488</v>
      </c>
      <c r="B15" s="173" t="s">
        <v>159</v>
      </c>
      <c r="C15" s="173" t="s">
        <v>149</v>
      </c>
      <c r="D15" s="154">
        <v>87</v>
      </c>
      <c r="E15" s="151">
        <v>0</v>
      </c>
      <c r="F15" s="151">
        <f t="shared" si="0"/>
        <v>39129.840000000004</v>
      </c>
    </row>
    <row r="16" spans="1:6" ht="12">
      <c r="A16" s="176">
        <v>43488</v>
      </c>
      <c r="B16" s="173" t="s">
        <v>160</v>
      </c>
      <c r="C16" s="173" t="s">
        <v>148</v>
      </c>
      <c r="D16" s="120">
        <v>14.26</v>
      </c>
      <c r="E16" s="120">
        <v>0</v>
      </c>
      <c r="F16" s="151">
        <f t="shared" si="0"/>
        <v>39115.58</v>
      </c>
    </row>
    <row r="17" spans="1:6" ht="12">
      <c r="A17" s="176">
        <v>43491</v>
      </c>
      <c r="B17" s="173" t="s">
        <v>163</v>
      </c>
      <c r="C17" s="173" t="s">
        <v>148</v>
      </c>
      <c r="D17" s="120">
        <v>10.2</v>
      </c>
      <c r="E17" s="120">
        <v>0</v>
      </c>
      <c r="F17" s="151">
        <f t="shared" si="0"/>
        <v>39105.380000000005</v>
      </c>
    </row>
    <row r="18" spans="1:6" ht="12">
      <c r="A18" s="155">
        <v>43128</v>
      </c>
      <c r="B18" s="173" t="s">
        <v>161</v>
      </c>
      <c r="C18" s="173" t="s">
        <v>149</v>
      </c>
      <c r="D18" s="164">
        <v>50</v>
      </c>
      <c r="E18" s="164">
        <v>0</v>
      </c>
      <c r="F18" s="151">
        <f t="shared" si="0"/>
        <v>39055.380000000005</v>
      </c>
    </row>
    <row r="19" spans="1:6" ht="12">
      <c r="A19" s="152">
        <v>43493</v>
      </c>
      <c r="B19" s="173" t="s">
        <v>162</v>
      </c>
      <c r="C19" s="173" t="s">
        <v>149</v>
      </c>
      <c r="D19" s="151">
        <v>85</v>
      </c>
      <c r="E19" s="151">
        <v>0</v>
      </c>
      <c r="F19" s="151">
        <f t="shared" si="0"/>
        <v>38970.380000000005</v>
      </c>
    </row>
    <row r="20" spans="1:6" ht="12">
      <c r="A20" s="152">
        <v>43495</v>
      </c>
      <c r="B20" s="173" t="s">
        <v>164</v>
      </c>
      <c r="C20" s="173" t="s">
        <v>149</v>
      </c>
      <c r="D20" s="151">
        <v>222.68</v>
      </c>
      <c r="E20" s="151">
        <v>0</v>
      </c>
      <c r="F20" s="151">
        <f t="shared" si="0"/>
        <v>38747.700000000004</v>
      </c>
    </row>
    <row r="21" spans="1:6" ht="12">
      <c r="A21" s="126">
        <v>43500</v>
      </c>
      <c r="B21" s="173" t="s">
        <v>151</v>
      </c>
      <c r="C21" s="173" t="s">
        <v>148</v>
      </c>
      <c r="D21" s="166">
        <v>8.52</v>
      </c>
      <c r="E21" s="166">
        <v>0</v>
      </c>
      <c r="F21" s="151">
        <f t="shared" si="0"/>
        <v>38739.18000000001</v>
      </c>
    </row>
    <row r="22" spans="1:6" ht="12">
      <c r="A22" s="152">
        <v>43500</v>
      </c>
      <c r="B22" s="173" t="s">
        <v>165</v>
      </c>
      <c r="C22" s="173" t="s">
        <v>149</v>
      </c>
      <c r="D22" s="151">
        <v>46.78</v>
      </c>
      <c r="E22" s="151">
        <v>0</v>
      </c>
      <c r="F22" s="151">
        <f t="shared" si="0"/>
        <v>38692.40000000001</v>
      </c>
    </row>
    <row r="23" spans="1:6" ht="12">
      <c r="A23" s="152">
        <v>43502</v>
      </c>
      <c r="B23" s="173" t="s">
        <v>166</v>
      </c>
      <c r="C23" s="173" t="s">
        <v>167</v>
      </c>
      <c r="D23" s="151">
        <v>98.6</v>
      </c>
      <c r="E23" s="151">
        <v>0</v>
      </c>
      <c r="F23" s="151">
        <f t="shared" si="0"/>
        <v>38593.80000000001</v>
      </c>
    </row>
    <row r="24" spans="1:6" ht="12">
      <c r="A24" s="152">
        <v>43502</v>
      </c>
      <c r="B24" s="173" t="s">
        <v>168</v>
      </c>
      <c r="C24" s="173" t="s">
        <v>149</v>
      </c>
      <c r="D24" s="154">
        <v>90</v>
      </c>
      <c r="E24" s="154">
        <v>0</v>
      </c>
      <c r="F24" s="151">
        <f t="shared" si="0"/>
        <v>38503.80000000001</v>
      </c>
    </row>
    <row r="25" spans="1:6" ht="12">
      <c r="A25" s="162">
        <v>43511</v>
      </c>
      <c r="B25" s="173" t="s">
        <v>147</v>
      </c>
      <c r="C25" s="173" t="s">
        <v>149</v>
      </c>
      <c r="D25" s="164">
        <v>1500</v>
      </c>
      <c r="E25" s="164">
        <v>0</v>
      </c>
      <c r="F25" s="151">
        <f t="shared" si="0"/>
        <v>37003.80000000001</v>
      </c>
    </row>
    <row r="26" spans="1:6" ht="12">
      <c r="A26" s="162">
        <v>43512</v>
      </c>
      <c r="B26" s="173" t="s">
        <v>170</v>
      </c>
      <c r="C26" s="173" t="s">
        <v>167</v>
      </c>
      <c r="D26" s="164">
        <v>495.5</v>
      </c>
      <c r="E26" s="164">
        <v>0</v>
      </c>
      <c r="F26" s="151">
        <f t="shared" si="0"/>
        <v>36508.30000000001</v>
      </c>
    </row>
    <row r="27" spans="1:6" ht="12">
      <c r="A27" s="152">
        <v>43515</v>
      </c>
      <c r="B27" s="173" t="s">
        <v>171</v>
      </c>
      <c r="C27" s="173" t="s">
        <v>149</v>
      </c>
      <c r="D27" s="154">
        <v>117</v>
      </c>
      <c r="E27" s="154">
        <v>0</v>
      </c>
      <c r="F27" s="151">
        <f t="shared" si="0"/>
        <v>36391.30000000001</v>
      </c>
    </row>
    <row r="28" spans="1:6" ht="12">
      <c r="A28" s="152">
        <v>43515</v>
      </c>
      <c r="B28" s="173" t="s">
        <v>172</v>
      </c>
      <c r="C28" s="173" t="s">
        <v>149</v>
      </c>
      <c r="D28" s="151">
        <v>2520</v>
      </c>
      <c r="E28" s="151">
        <v>0</v>
      </c>
      <c r="F28" s="151">
        <f t="shared" si="0"/>
        <v>33871.30000000001</v>
      </c>
    </row>
    <row r="29" spans="1:6" ht="12">
      <c r="A29" s="152">
        <v>43516</v>
      </c>
      <c r="B29" s="173" t="s">
        <v>173</v>
      </c>
      <c r="C29" s="173" t="s">
        <v>148</v>
      </c>
      <c r="D29" s="154">
        <v>0</v>
      </c>
      <c r="E29" s="154">
        <v>4630.35</v>
      </c>
      <c r="F29" s="151">
        <f t="shared" si="0"/>
        <v>38501.65000000001</v>
      </c>
    </row>
    <row r="30" spans="1:6" ht="12">
      <c r="A30" s="152">
        <v>43516</v>
      </c>
      <c r="B30" s="173" t="s">
        <v>160</v>
      </c>
      <c r="C30" s="173" t="s">
        <v>148</v>
      </c>
      <c r="D30" s="154">
        <v>15.18</v>
      </c>
      <c r="E30" s="154">
        <v>0</v>
      </c>
      <c r="F30" s="151">
        <f t="shared" si="0"/>
        <v>38486.47000000001</v>
      </c>
    </row>
    <row r="31" spans="1:6" ht="12">
      <c r="A31" s="152">
        <v>43517</v>
      </c>
      <c r="B31" s="173" t="s">
        <v>174</v>
      </c>
      <c r="C31" s="173" t="s">
        <v>149</v>
      </c>
      <c r="D31" s="154">
        <v>45</v>
      </c>
      <c r="E31" s="154">
        <v>0</v>
      </c>
      <c r="F31" s="151">
        <f t="shared" si="0"/>
        <v>38441.47000000001</v>
      </c>
    </row>
    <row r="32" spans="1:6" ht="12">
      <c r="A32" s="152">
        <v>43517</v>
      </c>
      <c r="B32" s="173" t="s">
        <v>175</v>
      </c>
      <c r="C32" s="173" t="s">
        <v>149</v>
      </c>
      <c r="D32" s="154">
        <v>72</v>
      </c>
      <c r="E32" s="154">
        <v>0</v>
      </c>
      <c r="F32" s="151">
        <f t="shared" si="0"/>
        <v>38369.47000000001</v>
      </c>
    </row>
    <row r="33" spans="1:6" ht="12">
      <c r="A33" s="152">
        <v>43517</v>
      </c>
      <c r="B33" s="173" t="s">
        <v>163</v>
      </c>
      <c r="C33" s="173" t="s">
        <v>148</v>
      </c>
      <c r="D33" s="154">
        <v>10.2</v>
      </c>
      <c r="E33" s="154">
        <v>0</v>
      </c>
      <c r="F33" s="151">
        <f t="shared" si="0"/>
        <v>38359.27000000001</v>
      </c>
    </row>
    <row r="34" spans="1:6" ht="12">
      <c r="A34" s="127">
        <v>43518</v>
      </c>
      <c r="B34" s="173" t="s">
        <v>169</v>
      </c>
      <c r="C34" s="173" t="s">
        <v>149</v>
      </c>
      <c r="D34" s="120">
        <v>3083.66</v>
      </c>
      <c r="E34" s="120">
        <v>0</v>
      </c>
      <c r="F34" s="151">
        <f t="shared" si="0"/>
        <v>35275.610000000015</v>
      </c>
    </row>
    <row r="35" spans="1:6" ht="12">
      <c r="A35" s="152">
        <v>43518</v>
      </c>
      <c r="B35" s="173" t="s">
        <v>176</v>
      </c>
      <c r="C35" s="173" t="s">
        <v>177</v>
      </c>
      <c r="D35" s="151">
        <v>0</v>
      </c>
      <c r="E35" s="151">
        <v>51.7</v>
      </c>
      <c r="F35" s="151">
        <f t="shared" si="0"/>
        <v>35327.31000000001</v>
      </c>
    </row>
    <row r="36" spans="1:6" ht="12">
      <c r="A36" s="152">
        <v>43524</v>
      </c>
      <c r="B36" s="173" t="s">
        <v>178</v>
      </c>
      <c r="C36" s="173" t="s">
        <v>149</v>
      </c>
      <c r="D36" s="151">
        <v>77.7</v>
      </c>
      <c r="E36" s="151">
        <v>0</v>
      </c>
      <c r="F36" s="151">
        <f t="shared" si="0"/>
        <v>35249.610000000015</v>
      </c>
    </row>
    <row r="37" spans="1:6" ht="12">
      <c r="A37" s="152">
        <v>43524</v>
      </c>
      <c r="B37" s="173" t="s">
        <v>181</v>
      </c>
      <c r="C37" s="173" t="s">
        <v>182</v>
      </c>
      <c r="D37" s="151">
        <v>0</v>
      </c>
      <c r="E37" s="151">
        <v>119.1</v>
      </c>
      <c r="F37" s="151">
        <f t="shared" si="0"/>
        <v>35368.710000000014</v>
      </c>
    </row>
    <row r="38" spans="1:6" ht="12">
      <c r="A38" s="152">
        <v>43526</v>
      </c>
      <c r="B38" s="173" t="s">
        <v>151</v>
      </c>
      <c r="C38" s="173" t="s">
        <v>148</v>
      </c>
      <c r="D38" s="151">
        <v>8.52</v>
      </c>
      <c r="E38" s="151">
        <v>0</v>
      </c>
      <c r="F38" s="151">
        <f t="shared" si="0"/>
        <v>35360.19000000002</v>
      </c>
    </row>
    <row r="39" spans="1:6" ht="12">
      <c r="A39" s="152">
        <v>43527</v>
      </c>
      <c r="B39" s="173" t="s">
        <v>180</v>
      </c>
      <c r="C39" s="173" t="s">
        <v>149</v>
      </c>
      <c r="D39" s="151">
        <v>0</v>
      </c>
      <c r="E39" s="151">
        <v>12</v>
      </c>
      <c r="F39" s="151">
        <f t="shared" si="0"/>
        <v>35372.19000000002</v>
      </c>
    </row>
    <row r="40" spans="1:6" ht="12">
      <c r="A40" s="152">
        <v>43527</v>
      </c>
      <c r="B40" s="173" t="s">
        <v>179</v>
      </c>
      <c r="C40" s="173" t="s">
        <v>149</v>
      </c>
      <c r="D40" s="154">
        <v>0</v>
      </c>
      <c r="E40" s="154">
        <v>36</v>
      </c>
      <c r="F40" s="151">
        <f t="shared" si="0"/>
        <v>35408.19000000002</v>
      </c>
    </row>
    <row r="41" spans="1:6" ht="12">
      <c r="A41" s="162">
        <v>43529</v>
      </c>
      <c r="B41" s="173" t="s">
        <v>184</v>
      </c>
      <c r="C41" s="173" t="s">
        <v>167</v>
      </c>
      <c r="D41" s="164">
        <v>90.8</v>
      </c>
      <c r="E41" s="164">
        <v>0</v>
      </c>
      <c r="F41" s="151">
        <f t="shared" si="0"/>
        <v>35317.390000000014</v>
      </c>
    </row>
    <row r="42" spans="1:6" ht="12">
      <c r="A42" s="162">
        <v>43529</v>
      </c>
      <c r="B42" s="173" t="s">
        <v>185</v>
      </c>
      <c r="C42" s="173" t="s">
        <v>149</v>
      </c>
      <c r="D42" s="164">
        <v>269.34</v>
      </c>
      <c r="E42" s="120">
        <v>0</v>
      </c>
      <c r="F42" s="151">
        <f t="shared" si="0"/>
        <v>35048.05000000002</v>
      </c>
    </row>
    <row r="43" spans="1:6" ht="12">
      <c r="A43" s="152">
        <v>43530</v>
      </c>
      <c r="B43" s="173" t="s">
        <v>186</v>
      </c>
      <c r="C43" s="173" t="s">
        <v>149</v>
      </c>
      <c r="D43" s="154">
        <v>90</v>
      </c>
      <c r="E43" s="154">
        <v>0</v>
      </c>
      <c r="F43" s="151">
        <f t="shared" si="0"/>
        <v>34958.05000000002</v>
      </c>
    </row>
    <row r="44" spans="1:6" ht="12">
      <c r="A44" s="155">
        <v>43538</v>
      </c>
      <c r="B44" s="173" t="s">
        <v>187</v>
      </c>
      <c r="C44" s="173" t="s">
        <v>149</v>
      </c>
      <c r="D44" s="151">
        <v>102</v>
      </c>
      <c r="E44" s="151">
        <v>0</v>
      </c>
      <c r="F44" s="151">
        <f t="shared" si="0"/>
        <v>34856.05000000002</v>
      </c>
    </row>
    <row r="45" spans="1:6" ht="12">
      <c r="A45" s="155">
        <v>43539</v>
      </c>
      <c r="B45" s="173" t="s">
        <v>147</v>
      </c>
      <c r="C45" s="173" t="s">
        <v>149</v>
      </c>
      <c r="D45" s="151">
        <v>1500</v>
      </c>
      <c r="E45" s="151">
        <v>0</v>
      </c>
      <c r="F45" s="151">
        <f t="shared" si="0"/>
        <v>33356.05000000002</v>
      </c>
    </row>
    <row r="46" spans="1:6" ht="12">
      <c r="A46" s="155">
        <v>43539</v>
      </c>
      <c r="B46" s="173" t="s">
        <v>190</v>
      </c>
      <c r="C46" s="173" t="s">
        <v>167</v>
      </c>
      <c r="D46" s="151">
        <v>700</v>
      </c>
      <c r="E46" s="151">
        <v>0</v>
      </c>
      <c r="F46" s="151">
        <f t="shared" si="0"/>
        <v>32656.050000000017</v>
      </c>
    </row>
    <row r="47" spans="1:6" ht="12">
      <c r="A47" s="152">
        <v>43542</v>
      </c>
      <c r="B47" s="173" t="s">
        <v>188</v>
      </c>
      <c r="C47" s="173" t="s">
        <v>149</v>
      </c>
      <c r="D47" s="154">
        <v>117</v>
      </c>
      <c r="E47" s="123">
        <v>0</v>
      </c>
      <c r="F47" s="151">
        <f t="shared" si="0"/>
        <v>32539.050000000017</v>
      </c>
    </row>
    <row r="48" spans="1:6" ht="12">
      <c r="A48" s="152">
        <v>43542</v>
      </c>
      <c r="B48" s="173" t="s">
        <v>191</v>
      </c>
      <c r="C48" s="173" t="s">
        <v>149</v>
      </c>
      <c r="D48" s="154">
        <v>188</v>
      </c>
      <c r="E48" s="154">
        <v>0</v>
      </c>
      <c r="F48" s="151">
        <f t="shared" si="0"/>
        <v>32351.050000000017</v>
      </c>
    </row>
    <row r="49" spans="1:6" ht="12">
      <c r="A49" s="177">
        <v>43544</v>
      </c>
      <c r="B49" s="173" t="s">
        <v>192</v>
      </c>
      <c r="C49" s="173" t="s">
        <v>148</v>
      </c>
      <c r="D49" s="154">
        <v>0</v>
      </c>
      <c r="E49" s="120">
        <v>3281.15</v>
      </c>
      <c r="F49" s="151">
        <f t="shared" si="0"/>
        <v>35632.20000000002</v>
      </c>
    </row>
    <row r="50" spans="1:6" ht="12">
      <c r="A50" s="152">
        <v>43544</v>
      </c>
      <c r="B50" s="173" t="s">
        <v>160</v>
      </c>
      <c r="C50" s="173" t="s">
        <v>148</v>
      </c>
      <c r="D50" s="154">
        <v>0.46</v>
      </c>
      <c r="E50" s="151">
        <v>0</v>
      </c>
      <c r="F50" s="151">
        <f t="shared" si="0"/>
        <v>35631.74000000002</v>
      </c>
    </row>
    <row r="51" spans="1:6" ht="12">
      <c r="A51" s="216">
        <v>43544</v>
      </c>
      <c r="B51" s="173" t="s">
        <v>160</v>
      </c>
      <c r="C51" s="173" t="s">
        <v>148</v>
      </c>
      <c r="D51" s="164">
        <v>14.26</v>
      </c>
      <c r="E51" s="164">
        <v>0</v>
      </c>
      <c r="F51" s="151">
        <f t="shared" si="0"/>
        <v>35617.48000000002</v>
      </c>
    </row>
    <row r="52" spans="1:6" ht="12">
      <c r="A52" s="162">
        <v>43546</v>
      </c>
      <c r="B52" s="173" t="s">
        <v>193</v>
      </c>
      <c r="C52" s="173" t="s">
        <v>149</v>
      </c>
      <c r="D52" s="164">
        <v>143.15</v>
      </c>
      <c r="E52" s="164">
        <v>0</v>
      </c>
      <c r="F52" s="151">
        <f t="shared" si="0"/>
        <v>35474.330000000016</v>
      </c>
    </row>
    <row r="53" spans="1:6" ht="12">
      <c r="A53" s="162">
        <v>43546</v>
      </c>
      <c r="B53" s="173" t="s">
        <v>200</v>
      </c>
      <c r="C53" s="173" t="s">
        <v>149</v>
      </c>
      <c r="D53" s="164">
        <v>2158.31</v>
      </c>
      <c r="E53" s="164">
        <v>0</v>
      </c>
      <c r="F53" s="151">
        <f t="shared" si="0"/>
        <v>33316.02000000002</v>
      </c>
    </row>
    <row r="54" spans="1:6" ht="12">
      <c r="A54" s="162">
        <v>43546</v>
      </c>
      <c r="B54" s="173" t="s">
        <v>203</v>
      </c>
      <c r="C54" s="173" t="s">
        <v>148</v>
      </c>
      <c r="D54" s="164">
        <v>119.1</v>
      </c>
      <c r="E54" s="164">
        <v>0</v>
      </c>
      <c r="F54" s="151">
        <f t="shared" si="0"/>
        <v>33196.92000000002</v>
      </c>
    </row>
    <row r="55" spans="1:6" ht="12">
      <c r="A55" s="162">
        <v>43547</v>
      </c>
      <c r="B55" s="173" t="s">
        <v>204</v>
      </c>
      <c r="C55" s="173" t="s">
        <v>148</v>
      </c>
      <c r="D55" s="164">
        <v>17.5</v>
      </c>
      <c r="E55" s="164">
        <v>0</v>
      </c>
      <c r="F55" s="151">
        <f t="shared" si="0"/>
        <v>33179.42000000002</v>
      </c>
    </row>
    <row r="56" spans="1:6" ht="12">
      <c r="A56" s="152">
        <v>43549</v>
      </c>
      <c r="B56" s="173" t="s">
        <v>199</v>
      </c>
      <c r="C56" s="173" t="s">
        <v>149</v>
      </c>
      <c r="D56" s="154">
        <v>0</v>
      </c>
      <c r="E56" s="151">
        <v>1277.5</v>
      </c>
      <c r="F56" s="151">
        <f t="shared" si="0"/>
        <v>34456.92000000002</v>
      </c>
    </row>
    <row r="57" spans="1:6" ht="12">
      <c r="A57" s="152">
        <v>43550</v>
      </c>
      <c r="B57" s="173" t="s">
        <v>163</v>
      </c>
      <c r="C57" s="173" t="s">
        <v>148</v>
      </c>
      <c r="D57" s="154">
        <v>10.2</v>
      </c>
      <c r="E57" s="151">
        <v>0</v>
      </c>
      <c r="F57" s="151">
        <f t="shared" si="0"/>
        <v>34446.72000000002</v>
      </c>
    </row>
    <row r="58" spans="1:6" ht="12">
      <c r="A58" s="152">
        <v>43551</v>
      </c>
      <c r="B58" s="173" t="s">
        <v>195</v>
      </c>
      <c r="C58" s="173" t="s">
        <v>194</v>
      </c>
      <c r="D58" s="154">
        <v>0</v>
      </c>
      <c r="E58" s="151">
        <v>79.4</v>
      </c>
      <c r="F58" s="151">
        <f t="shared" si="0"/>
        <v>34526.120000000024</v>
      </c>
    </row>
    <row r="59" spans="1:6" ht="12">
      <c r="A59" s="152">
        <v>43553</v>
      </c>
      <c r="B59" s="173" t="s">
        <v>197</v>
      </c>
      <c r="C59" s="173" t="s">
        <v>149</v>
      </c>
      <c r="D59" s="154">
        <v>541.5</v>
      </c>
      <c r="E59" s="154">
        <v>0</v>
      </c>
      <c r="F59" s="151">
        <f t="shared" si="0"/>
        <v>33984.620000000024</v>
      </c>
    </row>
    <row r="60" spans="1:6" ht="12">
      <c r="A60" s="162">
        <v>43553</v>
      </c>
      <c r="B60" s="173" t="s">
        <v>198</v>
      </c>
      <c r="C60" s="173" t="s">
        <v>149</v>
      </c>
      <c r="D60" s="164">
        <v>736</v>
      </c>
      <c r="E60" s="164">
        <v>0</v>
      </c>
      <c r="F60" s="151">
        <f t="shared" si="0"/>
        <v>33248.620000000024</v>
      </c>
    </row>
    <row r="61" spans="1:6" ht="12">
      <c r="A61" s="152">
        <v>43556</v>
      </c>
      <c r="B61" s="173" t="s">
        <v>207</v>
      </c>
      <c r="C61" s="173" t="s">
        <v>167</v>
      </c>
      <c r="D61" s="154">
        <v>345.3</v>
      </c>
      <c r="E61" s="151">
        <v>0</v>
      </c>
      <c r="F61" s="151">
        <f t="shared" si="0"/>
        <v>32903.32000000002</v>
      </c>
    </row>
    <row r="62" spans="1:6" ht="12">
      <c r="A62" s="127">
        <v>43557</v>
      </c>
      <c r="B62" s="173" t="s">
        <v>151</v>
      </c>
      <c r="C62" s="173" t="s">
        <v>148</v>
      </c>
      <c r="D62" s="151">
        <v>8.52</v>
      </c>
      <c r="E62" s="151">
        <v>0</v>
      </c>
      <c r="F62" s="151">
        <f t="shared" si="0"/>
        <v>32894.800000000025</v>
      </c>
    </row>
    <row r="63" spans="1:6" ht="12">
      <c r="A63" s="152">
        <v>43559</v>
      </c>
      <c r="B63" s="173" t="s">
        <v>208</v>
      </c>
      <c r="C63" s="173" t="s">
        <v>149</v>
      </c>
      <c r="D63" s="154">
        <v>0</v>
      </c>
      <c r="E63" s="154">
        <v>48</v>
      </c>
      <c r="F63" s="151">
        <f t="shared" si="0"/>
        <v>32942.800000000025</v>
      </c>
    </row>
    <row r="64" spans="1:6" ht="12">
      <c r="A64" s="152">
        <v>43564</v>
      </c>
      <c r="B64" s="173" t="s">
        <v>209</v>
      </c>
      <c r="C64" s="173" t="s">
        <v>149</v>
      </c>
      <c r="D64" s="154">
        <v>3000</v>
      </c>
      <c r="E64" s="151">
        <v>0</v>
      </c>
      <c r="F64" s="151">
        <f t="shared" si="0"/>
        <v>29942.800000000025</v>
      </c>
    </row>
    <row r="65" spans="1:6" ht="12">
      <c r="A65" s="152">
        <v>43566</v>
      </c>
      <c r="B65" s="173" t="s">
        <v>212</v>
      </c>
      <c r="C65" s="173" t="s">
        <v>149</v>
      </c>
      <c r="D65" s="154">
        <v>2040</v>
      </c>
      <c r="E65" s="151">
        <v>0</v>
      </c>
      <c r="F65" s="151">
        <f t="shared" si="0"/>
        <v>27902.800000000025</v>
      </c>
    </row>
    <row r="66" spans="1:6" ht="12">
      <c r="A66" s="152">
        <v>43566</v>
      </c>
      <c r="B66" s="173" t="s">
        <v>213</v>
      </c>
      <c r="C66" s="173" t="s">
        <v>149</v>
      </c>
      <c r="D66" s="151">
        <v>121</v>
      </c>
      <c r="E66" s="151">
        <v>0</v>
      </c>
      <c r="F66" s="151">
        <f t="shared" si="0"/>
        <v>27781.800000000025</v>
      </c>
    </row>
    <row r="67" spans="1:6" ht="12">
      <c r="A67" s="152">
        <v>43566</v>
      </c>
      <c r="B67" s="173" t="s">
        <v>214</v>
      </c>
      <c r="C67" s="173" t="s">
        <v>149</v>
      </c>
      <c r="D67" s="151">
        <v>102.9</v>
      </c>
      <c r="E67" s="151">
        <v>0</v>
      </c>
      <c r="F67" s="151">
        <f t="shared" si="0"/>
        <v>27678.900000000023</v>
      </c>
    </row>
    <row r="68" spans="1:6" ht="12">
      <c r="A68" s="152">
        <v>43567</v>
      </c>
      <c r="B68" s="173" t="s">
        <v>217</v>
      </c>
      <c r="C68" s="173" t="s">
        <v>149</v>
      </c>
      <c r="D68" s="151">
        <v>0</v>
      </c>
      <c r="E68" s="151">
        <v>121</v>
      </c>
      <c r="F68" s="151">
        <f t="shared" si="0"/>
        <v>27799.900000000023</v>
      </c>
    </row>
    <row r="69" spans="1:6" ht="12">
      <c r="A69" s="155">
        <v>43567</v>
      </c>
      <c r="B69" s="173" t="s">
        <v>216</v>
      </c>
      <c r="C69" s="173" t="s">
        <v>149</v>
      </c>
      <c r="D69" s="151">
        <v>117.05</v>
      </c>
      <c r="E69" s="151">
        <v>0</v>
      </c>
      <c r="F69" s="151">
        <f t="shared" si="0"/>
        <v>27682.850000000024</v>
      </c>
    </row>
    <row r="70" spans="1:6" ht="12">
      <c r="A70" s="174">
        <v>43572</v>
      </c>
      <c r="B70" s="1" t="s">
        <v>215</v>
      </c>
      <c r="C70" s="1" t="s">
        <v>149</v>
      </c>
      <c r="D70" s="10">
        <v>6343.2</v>
      </c>
      <c r="E70" s="10">
        <v>0</v>
      </c>
      <c r="F70" s="151">
        <f t="shared" si="0"/>
        <v>21339.650000000023</v>
      </c>
    </row>
    <row r="71" spans="1:6" ht="12">
      <c r="A71" s="152">
        <v>43570</v>
      </c>
      <c r="B71" s="173" t="s">
        <v>147</v>
      </c>
      <c r="C71" s="173" t="s">
        <v>148</v>
      </c>
      <c r="D71" s="151">
        <v>1500</v>
      </c>
      <c r="E71" s="151">
        <v>0</v>
      </c>
      <c r="F71" s="151">
        <f t="shared" si="0"/>
        <v>19839.650000000023</v>
      </c>
    </row>
    <row r="72" spans="1:6" ht="12">
      <c r="A72" s="156">
        <v>43579</v>
      </c>
      <c r="B72" s="173" t="s">
        <v>218</v>
      </c>
      <c r="C72" s="173" t="s">
        <v>148</v>
      </c>
      <c r="D72" s="154">
        <v>39</v>
      </c>
      <c r="E72" s="151">
        <v>0</v>
      </c>
      <c r="F72" s="151">
        <f t="shared" si="0"/>
        <v>19800.650000000023</v>
      </c>
    </row>
    <row r="73" spans="1:6" ht="12">
      <c r="A73" s="162">
        <v>43580</v>
      </c>
      <c r="B73" s="173" t="s">
        <v>219</v>
      </c>
      <c r="C73" s="173" t="s">
        <v>149</v>
      </c>
      <c r="D73" s="164">
        <v>1222.02</v>
      </c>
      <c r="E73" s="166">
        <v>0</v>
      </c>
      <c r="F73" s="151">
        <f t="shared" si="0"/>
        <v>18578.630000000023</v>
      </c>
    </row>
    <row r="74" spans="1:6" ht="12">
      <c r="A74" s="165">
        <v>43580</v>
      </c>
      <c r="B74" s="173" t="s">
        <v>222</v>
      </c>
      <c r="C74" s="173" t="s">
        <v>148</v>
      </c>
      <c r="D74" s="164">
        <v>0</v>
      </c>
      <c r="E74" s="164">
        <v>1934.5</v>
      </c>
      <c r="F74" s="151">
        <f t="shared" si="0"/>
        <v>20513.130000000023</v>
      </c>
    </row>
    <row r="75" spans="1:6" ht="12">
      <c r="A75" s="152">
        <v>43580</v>
      </c>
      <c r="B75" s="173" t="s">
        <v>163</v>
      </c>
      <c r="C75" s="173" t="s">
        <v>148</v>
      </c>
      <c r="D75" s="151">
        <v>10.2</v>
      </c>
      <c r="E75" s="151">
        <v>0</v>
      </c>
      <c r="F75" s="151">
        <f t="shared" si="0"/>
        <v>20502.930000000022</v>
      </c>
    </row>
    <row r="76" spans="1:6" ht="12">
      <c r="A76" s="152">
        <v>43581</v>
      </c>
      <c r="B76" s="173" t="s">
        <v>160</v>
      </c>
      <c r="C76" s="173" t="s">
        <v>148</v>
      </c>
      <c r="D76" s="151">
        <v>9.66</v>
      </c>
      <c r="E76" s="151">
        <v>0</v>
      </c>
      <c r="F76" s="151">
        <f t="shared" si="0"/>
        <v>20493.270000000022</v>
      </c>
    </row>
    <row r="77" spans="1:6" ht="12">
      <c r="A77" s="155">
        <v>43581</v>
      </c>
      <c r="B77" s="173" t="s">
        <v>165</v>
      </c>
      <c r="C77" s="173" t="s">
        <v>167</v>
      </c>
      <c r="D77" s="151">
        <v>72.9</v>
      </c>
      <c r="E77" s="151">
        <v>0</v>
      </c>
      <c r="F77" s="151">
        <f t="shared" si="0"/>
        <v>20420.37000000002</v>
      </c>
    </row>
    <row r="78" spans="1:6" ht="12">
      <c r="A78" s="155">
        <v>43584</v>
      </c>
      <c r="B78" s="173" t="s">
        <v>223</v>
      </c>
      <c r="C78" s="173" t="s">
        <v>149</v>
      </c>
      <c r="D78" s="151">
        <v>66.65</v>
      </c>
      <c r="E78" s="151">
        <v>0</v>
      </c>
      <c r="F78" s="151">
        <f t="shared" si="0"/>
        <v>20353.72000000002</v>
      </c>
    </row>
    <row r="79" spans="1:6" ht="12">
      <c r="A79" s="155">
        <v>43584</v>
      </c>
      <c r="B79" s="173" t="s">
        <v>214</v>
      </c>
      <c r="C79" s="173" t="s">
        <v>149</v>
      </c>
      <c r="D79" s="151">
        <v>81.7</v>
      </c>
      <c r="E79" s="151">
        <v>0</v>
      </c>
      <c r="F79" s="151">
        <f t="shared" si="0"/>
        <v>20272.02000000002</v>
      </c>
    </row>
    <row r="80" spans="1:6" ht="12">
      <c r="A80" s="155">
        <v>43588</v>
      </c>
      <c r="B80" s="173" t="s">
        <v>151</v>
      </c>
      <c r="C80" s="173" t="s">
        <v>148</v>
      </c>
      <c r="D80" s="151">
        <v>8.52</v>
      </c>
      <c r="E80" s="151">
        <v>0</v>
      </c>
      <c r="F80" s="151">
        <f t="shared" si="0"/>
        <v>20263.50000000002</v>
      </c>
    </row>
    <row r="81" spans="1:6" ht="12">
      <c r="A81" s="152">
        <v>43591</v>
      </c>
      <c r="B81" s="173" t="s">
        <v>225</v>
      </c>
      <c r="C81" s="173" t="s">
        <v>149</v>
      </c>
      <c r="D81" s="154">
        <v>0</v>
      </c>
      <c r="E81" s="154">
        <v>84</v>
      </c>
      <c r="F81" s="151">
        <f t="shared" si="0"/>
        <v>20347.50000000002</v>
      </c>
    </row>
    <row r="82" spans="1:6" ht="12">
      <c r="A82" s="152">
        <v>43593</v>
      </c>
      <c r="B82" s="173" t="s">
        <v>227</v>
      </c>
      <c r="C82" s="173" t="s">
        <v>149</v>
      </c>
      <c r="D82" s="151">
        <v>75.6</v>
      </c>
      <c r="E82" s="151">
        <v>0</v>
      </c>
      <c r="F82" s="151">
        <f t="shared" si="0"/>
        <v>20271.90000000002</v>
      </c>
    </row>
    <row r="83" spans="1:6" ht="12">
      <c r="A83" s="152">
        <v>43598</v>
      </c>
      <c r="B83" s="173" t="s">
        <v>229</v>
      </c>
      <c r="C83" s="173" t="s">
        <v>149</v>
      </c>
      <c r="D83" s="151">
        <v>41.4</v>
      </c>
      <c r="E83" s="151">
        <v>0</v>
      </c>
      <c r="F83" s="151">
        <f t="shared" si="0"/>
        <v>20230.50000000002</v>
      </c>
    </row>
    <row r="84" spans="1:6" ht="12">
      <c r="A84" s="152">
        <v>43598</v>
      </c>
      <c r="B84" s="173" t="s">
        <v>230</v>
      </c>
      <c r="C84" s="173" t="s">
        <v>149</v>
      </c>
      <c r="D84" s="151">
        <v>25</v>
      </c>
      <c r="E84" s="151">
        <v>0</v>
      </c>
      <c r="F84" s="151">
        <f t="shared" si="0"/>
        <v>20205.50000000002</v>
      </c>
    </row>
    <row r="85" spans="1:6" ht="12">
      <c r="A85" s="152">
        <v>43598</v>
      </c>
      <c r="B85" s="173" t="s">
        <v>231</v>
      </c>
      <c r="C85" s="173" t="s">
        <v>149</v>
      </c>
      <c r="D85" s="151">
        <v>200</v>
      </c>
      <c r="E85" s="151">
        <v>0</v>
      </c>
      <c r="F85" s="151">
        <f aca="true" t="shared" si="1" ref="F85:F98">SUM(F84+E85-D85)</f>
        <v>20005.50000000002</v>
      </c>
    </row>
    <row r="86" spans="1:6" ht="12">
      <c r="A86" s="162">
        <v>43600</v>
      </c>
      <c r="B86" s="173" t="s">
        <v>147</v>
      </c>
      <c r="C86" s="173" t="s">
        <v>149</v>
      </c>
      <c r="D86" s="166">
        <v>1500</v>
      </c>
      <c r="E86" s="166">
        <v>0</v>
      </c>
      <c r="F86" s="151">
        <f t="shared" si="1"/>
        <v>18505.50000000002</v>
      </c>
    </row>
    <row r="87" spans="1:6" ht="12">
      <c r="A87" s="152">
        <v>43602</v>
      </c>
      <c r="B87" s="173" t="s">
        <v>232</v>
      </c>
      <c r="C87" s="173" t="s">
        <v>149</v>
      </c>
      <c r="D87" s="151">
        <v>0</v>
      </c>
      <c r="E87" s="151">
        <v>350</v>
      </c>
      <c r="F87" s="151">
        <f t="shared" si="1"/>
        <v>18855.50000000002</v>
      </c>
    </row>
    <row r="88" spans="1:6" ht="12">
      <c r="A88" s="153">
        <v>43605</v>
      </c>
      <c r="B88" s="173" t="s">
        <v>233</v>
      </c>
      <c r="C88" s="173" t="s">
        <v>148</v>
      </c>
      <c r="D88" s="154">
        <v>0</v>
      </c>
      <c r="E88" s="154">
        <v>3148.95</v>
      </c>
      <c r="F88" s="151">
        <f t="shared" si="1"/>
        <v>22004.45000000002</v>
      </c>
    </row>
    <row r="89" spans="1:6" ht="12">
      <c r="A89" s="152">
        <v>43606</v>
      </c>
      <c r="B89" s="173" t="s">
        <v>160</v>
      </c>
      <c r="C89" s="173" t="s">
        <v>148</v>
      </c>
      <c r="D89" s="151">
        <v>16.56</v>
      </c>
      <c r="E89" s="151">
        <v>0</v>
      </c>
      <c r="F89" s="151">
        <f t="shared" si="1"/>
        <v>21987.890000000018</v>
      </c>
    </row>
    <row r="90" spans="1:6" ht="12">
      <c r="A90" s="118">
        <v>43606</v>
      </c>
      <c r="B90" s="173" t="s">
        <v>234</v>
      </c>
      <c r="C90" s="173" t="s">
        <v>149</v>
      </c>
      <c r="D90" s="218">
        <v>0</v>
      </c>
      <c r="E90" s="218">
        <v>400</v>
      </c>
      <c r="F90" s="151">
        <f t="shared" si="1"/>
        <v>22387.890000000018</v>
      </c>
    </row>
    <row r="91" spans="1:6" ht="12">
      <c r="A91" s="165">
        <v>43607</v>
      </c>
      <c r="B91" s="173" t="s">
        <v>235</v>
      </c>
      <c r="C91" s="173" t="s">
        <v>149</v>
      </c>
      <c r="D91" s="172">
        <v>63.7</v>
      </c>
      <c r="E91" s="172">
        <v>0</v>
      </c>
      <c r="F91" s="151">
        <f t="shared" si="1"/>
        <v>22324.190000000017</v>
      </c>
    </row>
    <row r="92" spans="1:6" ht="12">
      <c r="A92" s="152">
        <v>43607</v>
      </c>
      <c r="B92" s="173" t="s">
        <v>236</v>
      </c>
      <c r="C92" s="173" t="s">
        <v>149</v>
      </c>
      <c r="D92" s="219">
        <v>39.7</v>
      </c>
      <c r="E92" s="219">
        <v>0</v>
      </c>
      <c r="F92" s="151">
        <f t="shared" si="1"/>
        <v>22284.490000000016</v>
      </c>
    </row>
    <row r="93" spans="1:6" ht="12">
      <c r="A93" s="152">
        <v>43608</v>
      </c>
      <c r="B93" s="173" t="s">
        <v>237</v>
      </c>
      <c r="C93" s="173" t="s">
        <v>149</v>
      </c>
      <c r="D93" s="220">
        <v>50</v>
      </c>
      <c r="E93" s="220">
        <v>0</v>
      </c>
      <c r="F93" s="151">
        <f t="shared" si="1"/>
        <v>22234.490000000016</v>
      </c>
    </row>
    <row r="94" spans="1:6" ht="12">
      <c r="A94" s="155">
        <v>43608</v>
      </c>
      <c r="B94" s="173" t="s">
        <v>238</v>
      </c>
      <c r="C94" s="173" t="s">
        <v>148</v>
      </c>
      <c r="D94" s="220">
        <v>35</v>
      </c>
      <c r="E94" s="220">
        <v>0</v>
      </c>
      <c r="F94" s="151">
        <f t="shared" si="1"/>
        <v>22199.490000000016</v>
      </c>
    </row>
    <row r="95" spans="1:6" ht="12">
      <c r="A95" s="155">
        <v>43609</v>
      </c>
      <c r="B95" s="173" t="s">
        <v>240</v>
      </c>
      <c r="C95" s="173" t="s">
        <v>149</v>
      </c>
      <c r="D95" s="220">
        <v>2203.37</v>
      </c>
      <c r="E95" s="220">
        <v>0</v>
      </c>
      <c r="F95" s="151">
        <f t="shared" si="1"/>
        <v>19996.120000000017</v>
      </c>
    </row>
    <row r="96" spans="1:6" ht="12">
      <c r="A96" s="155">
        <v>43610</v>
      </c>
      <c r="B96" s="173" t="s">
        <v>163</v>
      </c>
      <c r="C96" s="173" t="s">
        <v>149</v>
      </c>
      <c r="D96" s="220">
        <v>10.2</v>
      </c>
      <c r="E96" s="220">
        <v>0</v>
      </c>
      <c r="F96" s="151">
        <f t="shared" si="1"/>
        <v>19985.920000000016</v>
      </c>
    </row>
    <row r="97" spans="1:6" ht="12">
      <c r="A97" s="155">
        <v>43612</v>
      </c>
      <c r="B97" s="173" t="s">
        <v>241</v>
      </c>
      <c r="C97" s="173" t="s">
        <v>149</v>
      </c>
      <c r="D97" s="219">
        <v>70.5</v>
      </c>
      <c r="E97" s="219">
        <v>0</v>
      </c>
      <c r="F97" s="151">
        <f t="shared" si="1"/>
        <v>19915.420000000016</v>
      </c>
    </row>
    <row r="98" spans="1:6" ht="12">
      <c r="A98" s="155">
        <v>43620</v>
      </c>
      <c r="B98" s="173" t="s">
        <v>151</v>
      </c>
      <c r="C98" s="173" t="s">
        <v>149</v>
      </c>
      <c r="D98" s="220">
        <v>8.52</v>
      </c>
      <c r="E98" s="219">
        <v>0</v>
      </c>
      <c r="F98" s="151">
        <f t="shared" si="1"/>
        <v>19906.900000000016</v>
      </c>
    </row>
    <row r="99" spans="1:6" ht="12">
      <c r="A99" s="165">
        <v>43621</v>
      </c>
      <c r="B99" s="173" t="s">
        <v>242</v>
      </c>
      <c r="C99" s="173" t="s">
        <v>149</v>
      </c>
      <c r="D99" s="172">
        <v>0</v>
      </c>
      <c r="E99" s="172">
        <v>60</v>
      </c>
      <c r="F99" s="151">
        <f aca="true" t="shared" si="2" ref="F99:F166">SUM(F98+E99-D99)</f>
        <v>19966.900000000016</v>
      </c>
    </row>
    <row r="100" spans="1:6" ht="12">
      <c r="A100" s="165">
        <v>43621</v>
      </c>
      <c r="B100" s="173" t="s">
        <v>243</v>
      </c>
      <c r="C100" s="173" t="s">
        <v>149</v>
      </c>
      <c r="D100" s="172">
        <v>0</v>
      </c>
      <c r="E100" s="172">
        <v>12</v>
      </c>
      <c r="F100" s="151">
        <f t="shared" si="2"/>
        <v>19978.900000000016</v>
      </c>
    </row>
    <row r="101" spans="1:6" ht="12">
      <c r="A101" s="165">
        <v>43628</v>
      </c>
      <c r="B101" s="173" t="s">
        <v>244</v>
      </c>
      <c r="C101" s="173" t="s">
        <v>245</v>
      </c>
      <c r="D101" s="172">
        <v>0</v>
      </c>
      <c r="E101" s="172">
        <v>79.4</v>
      </c>
      <c r="F101" s="151">
        <f t="shared" si="2"/>
        <v>20058.300000000017</v>
      </c>
    </row>
    <row r="102" spans="1:6" ht="12">
      <c r="A102" s="165">
        <v>43633</v>
      </c>
      <c r="B102" s="173" t="s">
        <v>147</v>
      </c>
      <c r="C102" s="173" t="s">
        <v>149</v>
      </c>
      <c r="D102" s="172">
        <v>1500</v>
      </c>
      <c r="E102" s="172">
        <v>0</v>
      </c>
      <c r="F102" s="151">
        <f t="shared" si="2"/>
        <v>18558.300000000017</v>
      </c>
    </row>
    <row r="103" spans="1:6" ht="12">
      <c r="A103" s="165">
        <v>43636</v>
      </c>
      <c r="B103" s="173" t="s">
        <v>247</v>
      </c>
      <c r="C103" s="173" t="s">
        <v>148</v>
      </c>
      <c r="D103" s="172">
        <v>0</v>
      </c>
      <c r="E103" s="172">
        <v>7168.55</v>
      </c>
      <c r="F103" s="151">
        <f t="shared" si="2"/>
        <v>25726.850000000017</v>
      </c>
    </row>
    <row r="104" spans="1:6" ht="12">
      <c r="A104" s="165">
        <v>43636</v>
      </c>
      <c r="B104" s="173" t="s">
        <v>246</v>
      </c>
      <c r="C104" s="173" t="s">
        <v>148</v>
      </c>
      <c r="D104" s="164">
        <v>0</v>
      </c>
      <c r="E104" s="164">
        <v>39.7</v>
      </c>
      <c r="F104" s="151">
        <f t="shared" si="2"/>
        <v>25766.550000000017</v>
      </c>
    </row>
    <row r="105" spans="1:6" ht="12">
      <c r="A105" s="165">
        <v>43637</v>
      </c>
      <c r="B105" s="173" t="s">
        <v>160</v>
      </c>
      <c r="C105" s="173" t="s">
        <v>148</v>
      </c>
      <c r="D105" s="164">
        <v>20.24</v>
      </c>
      <c r="E105" s="164">
        <v>0</v>
      </c>
      <c r="F105" s="151">
        <f t="shared" si="2"/>
        <v>25746.310000000016</v>
      </c>
    </row>
    <row r="106" spans="1:6" ht="12">
      <c r="A106" s="165">
        <v>43637</v>
      </c>
      <c r="B106" s="173" t="s">
        <v>160</v>
      </c>
      <c r="C106" s="173" t="s">
        <v>148</v>
      </c>
      <c r="D106" s="151">
        <v>0.46</v>
      </c>
      <c r="E106" s="151">
        <v>0</v>
      </c>
      <c r="F106" s="151">
        <f t="shared" si="2"/>
        <v>25745.850000000017</v>
      </c>
    </row>
    <row r="107" spans="1:6" ht="12">
      <c r="A107" s="155">
        <v>43640</v>
      </c>
      <c r="B107" s="175" t="s">
        <v>248</v>
      </c>
      <c r="C107" s="173" t="s">
        <v>167</v>
      </c>
      <c r="D107" s="151">
        <v>108</v>
      </c>
      <c r="E107" s="151">
        <v>0</v>
      </c>
      <c r="F107" s="151">
        <f t="shared" si="2"/>
        <v>25637.850000000017</v>
      </c>
    </row>
    <row r="108" spans="1:6" ht="12">
      <c r="A108" s="162">
        <v>43640</v>
      </c>
      <c r="B108" s="173" t="s">
        <v>163</v>
      </c>
      <c r="C108" s="173" t="s">
        <v>148</v>
      </c>
      <c r="D108" s="164">
        <v>10.2</v>
      </c>
      <c r="E108" s="164">
        <v>0</v>
      </c>
      <c r="F108" s="151">
        <f t="shared" si="2"/>
        <v>25627.650000000016</v>
      </c>
    </row>
    <row r="109" spans="1:6" ht="12">
      <c r="A109" s="165">
        <v>43641</v>
      </c>
      <c r="B109" s="173" t="s">
        <v>249</v>
      </c>
      <c r="C109" s="173" t="s">
        <v>149</v>
      </c>
      <c r="D109" s="164">
        <v>0</v>
      </c>
      <c r="E109" s="164">
        <v>350</v>
      </c>
      <c r="F109" s="151">
        <f t="shared" si="2"/>
        <v>25977.650000000016</v>
      </c>
    </row>
    <row r="110" spans="1:6" ht="12">
      <c r="A110" s="152">
        <v>43641</v>
      </c>
      <c r="B110" s="173" t="s">
        <v>250</v>
      </c>
      <c r="C110" s="173" t="s">
        <v>149</v>
      </c>
      <c r="D110" s="151">
        <v>107.4</v>
      </c>
      <c r="E110" s="151">
        <v>0</v>
      </c>
      <c r="F110" s="151">
        <f t="shared" si="2"/>
        <v>25870.250000000015</v>
      </c>
    </row>
    <row r="111" spans="1:6" ht="12">
      <c r="A111" s="152">
        <v>43643</v>
      </c>
      <c r="B111" s="173" t="s">
        <v>251</v>
      </c>
      <c r="C111" s="173" t="s">
        <v>149</v>
      </c>
      <c r="D111" s="151">
        <v>4907.64</v>
      </c>
      <c r="E111" s="151">
        <v>0</v>
      </c>
      <c r="F111" s="151">
        <f t="shared" si="2"/>
        <v>20962.610000000015</v>
      </c>
    </row>
    <row r="112" spans="1:6" ht="12">
      <c r="A112" s="155">
        <v>43648</v>
      </c>
      <c r="B112" s="173" t="s">
        <v>151</v>
      </c>
      <c r="C112" s="173" t="s">
        <v>148</v>
      </c>
      <c r="D112" s="151">
        <v>8.52</v>
      </c>
      <c r="E112" s="151">
        <v>0</v>
      </c>
      <c r="F112" s="151">
        <f t="shared" si="2"/>
        <v>20954.090000000015</v>
      </c>
    </row>
    <row r="113" spans="1:6" ht="12">
      <c r="A113" s="152">
        <v>43648</v>
      </c>
      <c r="B113" s="173" t="s">
        <v>254</v>
      </c>
      <c r="C113" s="173" t="s">
        <v>149</v>
      </c>
      <c r="D113" s="154">
        <v>0</v>
      </c>
      <c r="E113" s="154">
        <v>204</v>
      </c>
      <c r="F113" s="151">
        <f t="shared" si="2"/>
        <v>21158.090000000015</v>
      </c>
    </row>
    <row r="114" spans="1:6" ht="12">
      <c r="A114" s="165">
        <v>43650</v>
      </c>
      <c r="B114" s="173" t="s">
        <v>256</v>
      </c>
      <c r="C114" s="173" t="s">
        <v>255</v>
      </c>
      <c r="D114" s="164">
        <v>0</v>
      </c>
      <c r="E114" s="166">
        <v>39.7</v>
      </c>
      <c r="F114" s="151">
        <f t="shared" si="2"/>
        <v>21197.790000000015</v>
      </c>
    </row>
    <row r="115" spans="1:6" ht="12">
      <c r="A115" s="165">
        <v>43661</v>
      </c>
      <c r="B115" s="173" t="s">
        <v>257</v>
      </c>
      <c r="C115" s="173" t="s">
        <v>149</v>
      </c>
      <c r="D115" s="164">
        <v>0</v>
      </c>
      <c r="E115" s="166">
        <v>36</v>
      </c>
      <c r="F115" s="151">
        <f t="shared" si="2"/>
        <v>21233.790000000015</v>
      </c>
    </row>
    <row r="116" spans="1:6" ht="12">
      <c r="A116" s="156">
        <v>43661</v>
      </c>
      <c r="B116" s="173" t="s">
        <v>147</v>
      </c>
      <c r="C116" s="173" t="s">
        <v>149</v>
      </c>
      <c r="D116" s="154">
        <v>1500</v>
      </c>
      <c r="E116" s="151">
        <v>0</v>
      </c>
      <c r="F116" s="151">
        <f t="shared" si="2"/>
        <v>19733.790000000015</v>
      </c>
    </row>
    <row r="117" spans="1:6" ht="12">
      <c r="A117" s="168">
        <v>43665</v>
      </c>
      <c r="B117" s="173" t="s">
        <v>258</v>
      </c>
      <c r="C117" s="173" t="s">
        <v>148</v>
      </c>
      <c r="D117" s="164">
        <v>0</v>
      </c>
      <c r="E117" s="164">
        <v>6682.85</v>
      </c>
      <c r="F117" s="151">
        <f t="shared" si="2"/>
        <v>26416.640000000014</v>
      </c>
    </row>
    <row r="118" spans="1:6" ht="12">
      <c r="A118" s="168">
        <v>43666</v>
      </c>
      <c r="B118" s="173" t="s">
        <v>160</v>
      </c>
      <c r="C118" s="173" t="s">
        <v>148</v>
      </c>
      <c r="D118" s="164">
        <v>20.24</v>
      </c>
      <c r="E118" s="164">
        <v>0</v>
      </c>
      <c r="F118" s="151">
        <f t="shared" si="2"/>
        <v>26396.400000000012</v>
      </c>
    </row>
    <row r="119" spans="1:6" ht="12">
      <c r="A119" s="152">
        <v>43670</v>
      </c>
      <c r="B119" s="173" t="s">
        <v>260</v>
      </c>
      <c r="C119" s="173" t="s">
        <v>149</v>
      </c>
      <c r="D119" s="151">
        <v>0</v>
      </c>
      <c r="E119" s="151">
        <v>6890</v>
      </c>
      <c r="F119" s="151">
        <f t="shared" si="2"/>
        <v>33286.40000000001</v>
      </c>
    </row>
    <row r="120" spans="1:6" ht="12">
      <c r="A120" s="165">
        <v>43670</v>
      </c>
      <c r="B120" s="173" t="s">
        <v>261</v>
      </c>
      <c r="C120" s="173" t="s">
        <v>149</v>
      </c>
      <c r="D120" s="151">
        <v>0</v>
      </c>
      <c r="E120" s="164">
        <v>2919.26</v>
      </c>
      <c r="F120" s="151">
        <f t="shared" si="2"/>
        <v>36205.66000000001</v>
      </c>
    </row>
    <row r="121" spans="1:6" ht="12">
      <c r="A121" s="156">
        <v>43670</v>
      </c>
      <c r="B121" s="173" t="s">
        <v>259</v>
      </c>
      <c r="C121" s="173" t="s">
        <v>149</v>
      </c>
      <c r="D121" s="154">
        <v>5340.02</v>
      </c>
      <c r="E121" s="151">
        <v>0</v>
      </c>
      <c r="F121" s="151">
        <f t="shared" si="2"/>
        <v>30865.64000000001</v>
      </c>
    </row>
    <row r="122" spans="1:6" ht="12">
      <c r="A122" s="152">
        <v>43672</v>
      </c>
      <c r="B122" s="173" t="s">
        <v>163</v>
      </c>
      <c r="C122" s="173" t="s">
        <v>148</v>
      </c>
      <c r="D122" s="151">
        <v>10.2</v>
      </c>
      <c r="E122" s="151">
        <v>0</v>
      </c>
      <c r="F122" s="151">
        <f t="shared" si="2"/>
        <v>30855.44000000001</v>
      </c>
    </row>
    <row r="123" spans="1:6" ht="12">
      <c r="A123" s="156">
        <v>43679</v>
      </c>
      <c r="B123" s="173" t="s">
        <v>151</v>
      </c>
      <c r="C123" s="173" t="s">
        <v>148</v>
      </c>
      <c r="D123" s="154">
        <v>8.52</v>
      </c>
      <c r="E123" s="151">
        <v>0</v>
      </c>
      <c r="F123" s="151">
        <f t="shared" si="2"/>
        <v>30846.92000000001</v>
      </c>
    </row>
    <row r="124" spans="1:6" ht="12">
      <c r="A124" s="155">
        <v>43686</v>
      </c>
      <c r="B124" s="173" t="s">
        <v>262</v>
      </c>
      <c r="C124" s="175" t="s">
        <v>149</v>
      </c>
      <c r="D124" s="154">
        <v>3500</v>
      </c>
      <c r="E124" s="151">
        <v>0</v>
      </c>
      <c r="F124" s="151">
        <f t="shared" si="2"/>
        <v>27346.92000000001</v>
      </c>
    </row>
    <row r="125" spans="1:6" ht="12">
      <c r="A125" s="155">
        <v>43693</v>
      </c>
      <c r="B125" s="173" t="s">
        <v>147</v>
      </c>
      <c r="C125" s="173" t="s">
        <v>149</v>
      </c>
      <c r="D125" s="151">
        <v>1500</v>
      </c>
      <c r="E125" s="151">
        <v>0</v>
      </c>
      <c r="F125" s="151">
        <f t="shared" si="2"/>
        <v>25846.92000000001</v>
      </c>
    </row>
    <row r="126" spans="1:6" ht="12">
      <c r="A126" s="156">
        <v>43696</v>
      </c>
      <c r="B126" s="173" t="s">
        <v>263</v>
      </c>
      <c r="C126" s="173" t="s">
        <v>149</v>
      </c>
      <c r="D126" s="154">
        <v>328.1</v>
      </c>
      <c r="E126" s="151">
        <v>0</v>
      </c>
      <c r="F126" s="151">
        <f t="shared" si="2"/>
        <v>25518.82000000001</v>
      </c>
    </row>
    <row r="127" spans="1:6" ht="12">
      <c r="A127" s="155">
        <v>43704</v>
      </c>
      <c r="B127" s="173" t="s">
        <v>163</v>
      </c>
      <c r="C127" s="173" t="s">
        <v>148</v>
      </c>
      <c r="D127" s="154">
        <v>10.2</v>
      </c>
      <c r="E127" s="151">
        <v>0</v>
      </c>
      <c r="F127" s="151">
        <f t="shared" si="2"/>
        <v>25508.62000000001</v>
      </c>
    </row>
    <row r="128" spans="1:6" ht="12">
      <c r="A128" s="155">
        <v>43706</v>
      </c>
      <c r="B128" s="173" t="s">
        <v>172</v>
      </c>
      <c r="C128" s="173" t="s">
        <v>149</v>
      </c>
      <c r="D128" s="154">
        <v>360</v>
      </c>
      <c r="E128" s="151">
        <v>0</v>
      </c>
      <c r="F128" s="151">
        <f t="shared" si="2"/>
        <v>25148.62000000001</v>
      </c>
    </row>
    <row r="129" spans="1:6" ht="12">
      <c r="A129" s="155">
        <v>43707</v>
      </c>
      <c r="B129" s="173" t="s">
        <v>264</v>
      </c>
      <c r="C129" s="173" t="s">
        <v>148</v>
      </c>
      <c r="D129" s="154">
        <v>0</v>
      </c>
      <c r="E129" s="151">
        <v>19707.15</v>
      </c>
      <c r="F129" s="151">
        <f t="shared" si="2"/>
        <v>44855.77000000001</v>
      </c>
    </row>
    <row r="130" spans="1:6" ht="12">
      <c r="A130" s="155">
        <v>43707</v>
      </c>
      <c r="B130" s="173" t="s">
        <v>264</v>
      </c>
      <c r="C130" s="173" t="s">
        <v>148</v>
      </c>
      <c r="D130" s="154">
        <v>0</v>
      </c>
      <c r="E130" s="151">
        <v>328.1</v>
      </c>
      <c r="F130" s="151">
        <f t="shared" si="2"/>
        <v>45183.87000000001</v>
      </c>
    </row>
    <row r="131" spans="1:6" ht="12">
      <c r="A131" s="155">
        <v>43708</v>
      </c>
      <c r="B131" s="173" t="s">
        <v>160</v>
      </c>
      <c r="C131" s="173" t="s">
        <v>148</v>
      </c>
      <c r="D131" s="154">
        <v>0.46</v>
      </c>
      <c r="E131" s="151">
        <v>0</v>
      </c>
      <c r="F131" s="151">
        <f t="shared" si="2"/>
        <v>45183.41000000001</v>
      </c>
    </row>
    <row r="132" spans="1:6" ht="12">
      <c r="A132" s="155">
        <v>43708</v>
      </c>
      <c r="B132" s="173" t="s">
        <v>160</v>
      </c>
      <c r="C132" s="173" t="s">
        <v>148</v>
      </c>
      <c r="D132" s="154">
        <v>23.46</v>
      </c>
      <c r="E132" s="151">
        <v>0</v>
      </c>
      <c r="F132" s="151">
        <f t="shared" si="2"/>
        <v>45159.95000000001</v>
      </c>
    </row>
    <row r="133" spans="1:6" ht="12">
      <c r="A133" s="155">
        <v>43710</v>
      </c>
      <c r="B133" s="173" t="s">
        <v>265</v>
      </c>
      <c r="C133" s="173" t="s">
        <v>149</v>
      </c>
      <c r="D133" s="154">
        <v>42.7</v>
      </c>
      <c r="E133" s="151">
        <v>0</v>
      </c>
      <c r="F133" s="151">
        <f t="shared" si="2"/>
        <v>45117.250000000015</v>
      </c>
    </row>
    <row r="134" spans="1:6" ht="15" customHeight="1">
      <c r="A134" s="155">
        <v>43710</v>
      </c>
      <c r="B134" s="173" t="s">
        <v>266</v>
      </c>
      <c r="C134" s="173" t="s">
        <v>149</v>
      </c>
      <c r="D134" s="164">
        <v>10.5</v>
      </c>
      <c r="E134" s="166">
        <v>0</v>
      </c>
      <c r="F134" s="151">
        <f t="shared" si="2"/>
        <v>45106.750000000015</v>
      </c>
    </row>
    <row r="135" spans="1:6" ht="12">
      <c r="A135" s="156">
        <v>43711</v>
      </c>
      <c r="B135" s="173" t="s">
        <v>151</v>
      </c>
      <c r="C135" s="173" t="s">
        <v>149</v>
      </c>
      <c r="D135" s="151">
        <v>8.52</v>
      </c>
      <c r="E135" s="151">
        <v>0</v>
      </c>
      <c r="F135" s="151">
        <f t="shared" si="2"/>
        <v>45098.23000000002</v>
      </c>
    </row>
    <row r="136" spans="1:6" ht="12">
      <c r="A136" s="156">
        <v>43714</v>
      </c>
      <c r="B136" s="173" t="s">
        <v>268</v>
      </c>
      <c r="C136" s="173" t="s">
        <v>167</v>
      </c>
      <c r="D136" s="154">
        <v>59.7</v>
      </c>
      <c r="E136" s="151">
        <v>0</v>
      </c>
      <c r="F136" s="151">
        <f t="shared" si="2"/>
        <v>45038.53000000002</v>
      </c>
    </row>
    <row r="137" spans="1:6" ht="12">
      <c r="A137" s="156">
        <v>43719</v>
      </c>
      <c r="B137" s="173" t="s">
        <v>269</v>
      </c>
      <c r="C137" s="173" t="s">
        <v>149</v>
      </c>
      <c r="D137" s="154">
        <v>94.7</v>
      </c>
      <c r="E137" s="151">
        <v>0</v>
      </c>
      <c r="F137" s="151">
        <f t="shared" si="2"/>
        <v>44943.83000000002</v>
      </c>
    </row>
    <row r="138" spans="1:6" ht="12">
      <c r="A138" s="156">
        <v>43724</v>
      </c>
      <c r="B138" s="173" t="s">
        <v>147</v>
      </c>
      <c r="C138" s="173" t="s">
        <v>149</v>
      </c>
      <c r="D138" s="220">
        <v>1500</v>
      </c>
      <c r="E138" s="219">
        <v>0</v>
      </c>
      <c r="F138" s="151">
        <f t="shared" si="2"/>
        <v>43443.83000000002</v>
      </c>
    </row>
    <row r="139" spans="1:6" ht="12">
      <c r="A139" s="144">
        <v>43725</v>
      </c>
      <c r="B139" s="173" t="s">
        <v>270</v>
      </c>
      <c r="C139" s="173" t="s">
        <v>149</v>
      </c>
      <c r="D139" s="224">
        <v>55.45</v>
      </c>
      <c r="E139" s="219">
        <v>0</v>
      </c>
      <c r="F139" s="151">
        <f t="shared" si="2"/>
        <v>43388.38000000003</v>
      </c>
    </row>
    <row r="140" spans="1:6" ht="12">
      <c r="A140" s="144">
        <v>43725</v>
      </c>
      <c r="B140" s="173" t="s">
        <v>271</v>
      </c>
      <c r="C140" s="173" t="s">
        <v>149</v>
      </c>
      <c r="D140" s="224">
        <v>132</v>
      </c>
      <c r="E140" s="224">
        <v>0</v>
      </c>
      <c r="F140" s="151">
        <f t="shared" si="2"/>
        <v>43256.38000000003</v>
      </c>
    </row>
    <row r="141" spans="1:6" ht="12">
      <c r="A141" s="156">
        <v>43727</v>
      </c>
      <c r="B141" s="175" t="s">
        <v>272</v>
      </c>
      <c r="C141" s="175" t="s">
        <v>273</v>
      </c>
      <c r="D141" s="220">
        <v>0</v>
      </c>
      <c r="E141" s="220">
        <v>586.6</v>
      </c>
      <c r="F141" s="151">
        <f t="shared" si="2"/>
        <v>43842.980000000025</v>
      </c>
    </row>
    <row r="142" spans="1:6" ht="12">
      <c r="A142" s="156">
        <v>43729</v>
      </c>
      <c r="B142" s="175" t="s">
        <v>278</v>
      </c>
      <c r="C142" s="175" t="s">
        <v>167</v>
      </c>
      <c r="D142" s="220">
        <v>26</v>
      </c>
      <c r="E142" s="219">
        <v>0</v>
      </c>
      <c r="F142" s="151">
        <f t="shared" si="2"/>
        <v>43816.980000000025</v>
      </c>
    </row>
    <row r="143" spans="1:6" ht="12">
      <c r="A143" s="156">
        <v>43733</v>
      </c>
      <c r="B143" s="175" t="s">
        <v>279</v>
      </c>
      <c r="C143" s="175" t="s">
        <v>149</v>
      </c>
      <c r="D143" s="220">
        <v>4775</v>
      </c>
      <c r="E143" s="219">
        <v>0</v>
      </c>
      <c r="F143" s="151">
        <f t="shared" si="2"/>
        <v>39041.980000000025</v>
      </c>
    </row>
    <row r="144" spans="1:6" ht="12">
      <c r="A144" s="156">
        <v>43733</v>
      </c>
      <c r="B144" s="175" t="s">
        <v>280</v>
      </c>
      <c r="C144" s="175" t="s">
        <v>149</v>
      </c>
      <c r="D144" s="220">
        <v>10532.66</v>
      </c>
      <c r="E144" s="219">
        <v>0</v>
      </c>
      <c r="F144" s="151">
        <f t="shared" si="2"/>
        <v>28509.320000000025</v>
      </c>
    </row>
    <row r="145" spans="1:6" ht="12">
      <c r="A145" s="156">
        <v>43733</v>
      </c>
      <c r="B145" s="175" t="s">
        <v>163</v>
      </c>
      <c r="C145" s="175" t="s">
        <v>148</v>
      </c>
      <c r="D145" s="220">
        <v>10.2</v>
      </c>
      <c r="E145" s="219">
        <v>0</v>
      </c>
      <c r="F145" s="151">
        <f t="shared" si="2"/>
        <v>28499.120000000024</v>
      </c>
    </row>
    <row r="146" spans="1:6" ht="12">
      <c r="A146" s="156">
        <v>43734</v>
      </c>
      <c r="B146" s="175" t="s">
        <v>296</v>
      </c>
      <c r="C146" s="175" t="s">
        <v>149</v>
      </c>
      <c r="D146" s="220">
        <v>518</v>
      </c>
      <c r="E146" s="219">
        <v>0</v>
      </c>
      <c r="F146" s="151">
        <f t="shared" si="2"/>
        <v>27981.120000000024</v>
      </c>
    </row>
    <row r="147" spans="1:6" ht="12">
      <c r="A147" s="156">
        <v>43734</v>
      </c>
      <c r="B147" s="175" t="s">
        <v>281</v>
      </c>
      <c r="C147" s="175" t="s">
        <v>149</v>
      </c>
      <c r="D147" s="220">
        <v>0</v>
      </c>
      <c r="E147" s="219">
        <v>2175</v>
      </c>
      <c r="F147" s="151">
        <f t="shared" si="2"/>
        <v>30156.120000000024</v>
      </c>
    </row>
    <row r="148" spans="1:6" ht="12">
      <c r="A148" s="156">
        <v>43740</v>
      </c>
      <c r="B148" s="175" t="s">
        <v>151</v>
      </c>
      <c r="C148" s="175" t="s">
        <v>148</v>
      </c>
      <c r="D148" s="220">
        <v>8.52</v>
      </c>
      <c r="E148" s="219">
        <v>0</v>
      </c>
      <c r="F148" s="151">
        <f t="shared" si="2"/>
        <v>30147.600000000024</v>
      </c>
    </row>
    <row r="149" spans="1:6" ht="12">
      <c r="A149" s="165">
        <v>43746</v>
      </c>
      <c r="B149" s="173" t="s">
        <v>282</v>
      </c>
      <c r="C149" s="173" t="s">
        <v>148</v>
      </c>
      <c r="D149" s="172">
        <v>14.4</v>
      </c>
      <c r="E149" s="172">
        <v>0</v>
      </c>
      <c r="F149" s="151">
        <f t="shared" si="2"/>
        <v>30133.200000000023</v>
      </c>
    </row>
    <row r="150" spans="1:6" ht="12">
      <c r="A150" s="165">
        <v>43752</v>
      </c>
      <c r="B150" s="173" t="s">
        <v>283</v>
      </c>
      <c r="C150" s="173" t="s">
        <v>149</v>
      </c>
      <c r="D150" s="172">
        <v>198</v>
      </c>
      <c r="E150" s="172">
        <v>0</v>
      </c>
      <c r="F150" s="151">
        <f t="shared" si="2"/>
        <v>29935.200000000023</v>
      </c>
    </row>
    <row r="151" spans="1:6" ht="12">
      <c r="A151" s="156">
        <v>43752</v>
      </c>
      <c r="B151" s="173" t="s">
        <v>284</v>
      </c>
      <c r="C151" s="173" t="s">
        <v>149</v>
      </c>
      <c r="D151" s="220">
        <v>123.7</v>
      </c>
      <c r="E151" s="219">
        <v>0</v>
      </c>
      <c r="F151" s="151">
        <f t="shared" si="2"/>
        <v>29811.500000000022</v>
      </c>
    </row>
    <row r="152" spans="1:6" ht="12">
      <c r="A152" s="156">
        <v>43752</v>
      </c>
      <c r="B152" s="175" t="s">
        <v>285</v>
      </c>
      <c r="C152" s="175" t="s">
        <v>149</v>
      </c>
      <c r="D152" s="220">
        <v>5000</v>
      </c>
      <c r="E152" s="219">
        <v>0</v>
      </c>
      <c r="F152" s="151">
        <f t="shared" si="2"/>
        <v>24811.500000000022</v>
      </c>
    </row>
    <row r="153" spans="1:6" ht="12">
      <c r="A153" s="156">
        <v>43752</v>
      </c>
      <c r="B153" s="175" t="s">
        <v>36</v>
      </c>
      <c r="C153" s="175" t="s">
        <v>149</v>
      </c>
      <c r="D153" s="220">
        <v>0</v>
      </c>
      <c r="E153" s="219">
        <v>5000</v>
      </c>
      <c r="F153" s="151">
        <f t="shared" si="2"/>
        <v>29811.500000000022</v>
      </c>
    </row>
    <row r="154" spans="1:6" ht="12">
      <c r="A154" s="156">
        <v>43753</v>
      </c>
      <c r="B154" s="175" t="s">
        <v>285</v>
      </c>
      <c r="C154" s="175" t="s">
        <v>149</v>
      </c>
      <c r="D154" s="220">
        <v>5000</v>
      </c>
      <c r="E154" s="219">
        <v>0</v>
      </c>
      <c r="F154" s="151">
        <f t="shared" si="2"/>
        <v>24811.500000000022</v>
      </c>
    </row>
    <row r="155" spans="1:6" ht="12">
      <c r="A155" s="156">
        <v>43753</v>
      </c>
      <c r="B155" s="175" t="s">
        <v>147</v>
      </c>
      <c r="C155" s="175" t="s">
        <v>149</v>
      </c>
      <c r="D155" s="220">
        <v>1500</v>
      </c>
      <c r="E155" s="219">
        <v>0</v>
      </c>
      <c r="F155" s="151">
        <f t="shared" si="2"/>
        <v>23311.500000000022</v>
      </c>
    </row>
    <row r="156" spans="1:6" ht="12">
      <c r="A156" s="156">
        <v>43754</v>
      </c>
      <c r="B156" s="175" t="s">
        <v>289</v>
      </c>
      <c r="C156" s="175" t="s">
        <v>148</v>
      </c>
      <c r="D156" s="220">
        <v>0.25</v>
      </c>
      <c r="E156" s="219">
        <v>0</v>
      </c>
      <c r="F156" s="151">
        <f t="shared" si="2"/>
        <v>23311.250000000022</v>
      </c>
    </row>
    <row r="157" spans="1:6" ht="12">
      <c r="A157" s="152">
        <v>43754</v>
      </c>
      <c r="B157" s="175" t="s">
        <v>285</v>
      </c>
      <c r="C157" s="175" t="s">
        <v>149</v>
      </c>
      <c r="D157" s="220">
        <v>5000</v>
      </c>
      <c r="E157" s="219">
        <v>0</v>
      </c>
      <c r="F157" s="151">
        <f t="shared" si="2"/>
        <v>18311.250000000022</v>
      </c>
    </row>
    <row r="158" spans="1:6" ht="12">
      <c r="A158" s="155">
        <v>43756</v>
      </c>
      <c r="B158" s="175" t="s">
        <v>285</v>
      </c>
      <c r="C158" s="175" t="s">
        <v>149</v>
      </c>
      <c r="D158" s="220">
        <v>5000</v>
      </c>
      <c r="E158" s="219">
        <v>0</v>
      </c>
      <c r="F158" s="151">
        <f t="shared" si="2"/>
        <v>13311.250000000022</v>
      </c>
    </row>
    <row r="159" spans="1:6" ht="12">
      <c r="A159" s="155">
        <v>43757</v>
      </c>
      <c r="B159" s="175" t="s">
        <v>285</v>
      </c>
      <c r="C159" s="175" t="s">
        <v>149</v>
      </c>
      <c r="D159" s="220">
        <v>929.82</v>
      </c>
      <c r="E159" s="219">
        <v>0</v>
      </c>
      <c r="F159" s="151">
        <f t="shared" si="2"/>
        <v>12381.430000000022</v>
      </c>
    </row>
    <row r="160" spans="1:6" ht="12">
      <c r="A160" s="155">
        <v>43759</v>
      </c>
      <c r="B160" s="175" t="s">
        <v>285</v>
      </c>
      <c r="C160" s="175" t="s">
        <v>149</v>
      </c>
      <c r="D160" s="220">
        <v>5000</v>
      </c>
      <c r="E160" s="219">
        <v>0</v>
      </c>
      <c r="F160" s="151">
        <f t="shared" si="2"/>
        <v>7381.430000000022</v>
      </c>
    </row>
    <row r="161" spans="1:6" ht="12">
      <c r="A161" s="155">
        <v>43759</v>
      </c>
      <c r="B161" s="173" t="s">
        <v>290</v>
      </c>
      <c r="C161" s="173" t="s">
        <v>148</v>
      </c>
      <c r="D161" s="220">
        <v>0</v>
      </c>
      <c r="E161" s="219">
        <v>45646.7</v>
      </c>
      <c r="F161" s="151">
        <f t="shared" si="2"/>
        <v>53028.13000000002</v>
      </c>
    </row>
    <row r="162" spans="1:6" ht="12">
      <c r="A162" s="155">
        <v>43759</v>
      </c>
      <c r="B162" s="173" t="s">
        <v>291</v>
      </c>
      <c r="C162" s="173" t="s">
        <v>148</v>
      </c>
      <c r="D162" s="220">
        <v>0</v>
      </c>
      <c r="E162" s="219">
        <v>541.95</v>
      </c>
      <c r="F162" s="151">
        <f t="shared" si="2"/>
        <v>53570.080000000016</v>
      </c>
    </row>
    <row r="163" spans="1:6" ht="12">
      <c r="A163" s="155">
        <v>43759</v>
      </c>
      <c r="B163" s="173" t="s">
        <v>292</v>
      </c>
      <c r="C163" s="173" t="s">
        <v>149</v>
      </c>
      <c r="D163" s="220">
        <v>0</v>
      </c>
      <c r="E163" s="219">
        <v>60</v>
      </c>
      <c r="F163" s="151">
        <f t="shared" si="2"/>
        <v>53630.080000000016</v>
      </c>
    </row>
    <row r="164" spans="1:6" ht="12">
      <c r="A164" s="155">
        <v>43759</v>
      </c>
      <c r="B164" s="173" t="s">
        <v>293</v>
      </c>
      <c r="C164" s="173" t="s">
        <v>149</v>
      </c>
      <c r="D164" s="219">
        <v>0</v>
      </c>
      <c r="E164" s="219">
        <v>156</v>
      </c>
      <c r="F164" s="151">
        <f t="shared" si="2"/>
        <v>53786.080000000016</v>
      </c>
    </row>
    <row r="165" spans="1:6" ht="12">
      <c r="A165" s="155">
        <v>43760</v>
      </c>
      <c r="B165" s="173" t="s">
        <v>299</v>
      </c>
      <c r="C165" s="173" t="s">
        <v>149</v>
      </c>
      <c r="D165" s="219">
        <v>6152.65</v>
      </c>
      <c r="E165" s="219">
        <v>0</v>
      </c>
      <c r="F165" s="151">
        <f t="shared" si="2"/>
        <v>47633.430000000015</v>
      </c>
    </row>
    <row r="166" spans="1:6" ht="12">
      <c r="A166" s="152">
        <v>43760</v>
      </c>
      <c r="B166" s="173" t="s">
        <v>160</v>
      </c>
      <c r="C166" s="173" t="s">
        <v>148</v>
      </c>
      <c r="D166" s="220">
        <v>31.74</v>
      </c>
      <c r="E166" s="219">
        <v>0</v>
      </c>
      <c r="F166" s="151">
        <f t="shared" si="2"/>
        <v>47601.69000000002</v>
      </c>
    </row>
    <row r="167" spans="1:6" ht="12">
      <c r="A167" s="155">
        <v>43760</v>
      </c>
      <c r="B167" s="173" t="s">
        <v>160</v>
      </c>
      <c r="C167" s="175" t="s">
        <v>148</v>
      </c>
      <c r="D167" s="220">
        <v>1.84</v>
      </c>
      <c r="E167" s="219">
        <v>0</v>
      </c>
      <c r="F167" s="151">
        <f>SUM(F166+E167-D167)</f>
        <v>47599.85000000002</v>
      </c>
    </row>
    <row r="168" spans="1:6" ht="12">
      <c r="A168" s="152">
        <v>43761</v>
      </c>
      <c r="B168" s="173" t="s">
        <v>297</v>
      </c>
      <c r="C168" s="173" t="s">
        <v>148</v>
      </c>
      <c r="D168" s="219">
        <v>2446.8</v>
      </c>
      <c r="E168" s="219">
        <v>0</v>
      </c>
      <c r="F168" s="151">
        <f aca="true" t="shared" si="3" ref="F168:F225">SUM(F167+E168-D168)</f>
        <v>45153.05000000002</v>
      </c>
    </row>
    <row r="169" spans="1:6" ht="12">
      <c r="A169" s="152">
        <v>43761</v>
      </c>
      <c r="B169" s="173" t="s">
        <v>298</v>
      </c>
      <c r="C169" s="173" t="s">
        <v>149</v>
      </c>
      <c r="D169" s="220">
        <v>0</v>
      </c>
      <c r="E169" s="219">
        <v>264</v>
      </c>
      <c r="F169" s="151">
        <f t="shared" si="3"/>
        <v>45417.05000000002</v>
      </c>
    </row>
    <row r="170" spans="1:6" ht="12">
      <c r="A170" s="153">
        <v>43762</v>
      </c>
      <c r="B170" s="173" t="s">
        <v>300</v>
      </c>
      <c r="C170" s="173" t="s">
        <v>148</v>
      </c>
      <c r="D170" s="154">
        <v>17.5</v>
      </c>
      <c r="E170" s="151">
        <v>0</v>
      </c>
      <c r="F170" s="151">
        <f t="shared" si="3"/>
        <v>45399.55000000002</v>
      </c>
    </row>
    <row r="171" spans="1:6" ht="12">
      <c r="A171" s="153">
        <v>43763</v>
      </c>
      <c r="B171" s="173" t="s">
        <v>301</v>
      </c>
      <c r="C171" s="173" t="s">
        <v>149</v>
      </c>
      <c r="D171" s="154">
        <v>1900</v>
      </c>
      <c r="E171" s="151">
        <v>0</v>
      </c>
      <c r="F171" s="151">
        <f t="shared" si="3"/>
        <v>43499.55000000002</v>
      </c>
    </row>
    <row r="172" spans="1:6" ht="12">
      <c r="A172" s="155">
        <v>43764</v>
      </c>
      <c r="B172" s="175" t="s">
        <v>163</v>
      </c>
      <c r="C172" s="175" t="s">
        <v>148</v>
      </c>
      <c r="D172" s="164">
        <v>10.2</v>
      </c>
      <c r="E172" s="166">
        <v>0</v>
      </c>
      <c r="F172" s="151">
        <f t="shared" si="3"/>
        <v>43489.35000000002</v>
      </c>
    </row>
    <row r="173" spans="1:6" ht="12">
      <c r="A173" s="152">
        <v>43766</v>
      </c>
      <c r="B173" s="173" t="s">
        <v>302</v>
      </c>
      <c r="C173" s="173" t="s">
        <v>149</v>
      </c>
      <c r="D173" s="154">
        <v>0</v>
      </c>
      <c r="E173" s="151">
        <v>2464.3</v>
      </c>
      <c r="F173" s="151">
        <f t="shared" si="3"/>
        <v>45953.65000000002</v>
      </c>
    </row>
    <row r="174" spans="1:6" ht="12">
      <c r="A174" s="156">
        <v>43768</v>
      </c>
      <c r="B174" s="173" t="s">
        <v>305</v>
      </c>
      <c r="C174" s="173" t="s">
        <v>149</v>
      </c>
      <c r="D174" s="154">
        <v>10618.22</v>
      </c>
      <c r="E174" s="151">
        <v>0</v>
      </c>
      <c r="F174" s="151">
        <f t="shared" si="3"/>
        <v>35335.43000000002</v>
      </c>
    </row>
    <row r="175" spans="1:6" ht="12">
      <c r="A175" s="156">
        <v>43773</v>
      </c>
      <c r="B175" s="173" t="s">
        <v>308</v>
      </c>
      <c r="C175" s="173" t="s">
        <v>167</v>
      </c>
      <c r="D175" s="154">
        <v>89</v>
      </c>
      <c r="E175" s="151">
        <v>0</v>
      </c>
      <c r="F175" s="151">
        <f t="shared" si="3"/>
        <v>35246.43000000002</v>
      </c>
    </row>
    <row r="176" spans="1:6" ht="12">
      <c r="A176" s="152">
        <v>43774</v>
      </c>
      <c r="B176" s="173" t="s">
        <v>309</v>
      </c>
      <c r="C176" s="173" t="s">
        <v>149</v>
      </c>
      <c r="D176" s="154">
        <v>80.5</v>
      </c>
      <c r="E176" s="151">
        <v>0</v>
      </c>
      <c r="F176" s="151">
        <f t="shared" si="3"/>
        <v>35165.93000000002</v>
      </c>
    </row>
    <row r="177" spans="1:6" ht="12">
      <c r="A177" s="152">
        <v>43774</v>
      </c>
      <c r="B177" s="173" t="s">
        <v>151</v>
      </c>
      <c r="C177" s="173" t="s">
        <v>148</v>
      </c>
      <c r="D177" s="154">
        <v>8.52</v>
      </c>
      <c r="E177" s="151">
        <v>0</v>
      </c>
      <c r="F177" s="151">
        <f t="shared" si="3"/>
        <v>35157.410000000025</v>
      </c>
    </row>
    <row r="178" spans="1:6" ht="12">
      <c r="A178" s="152">
        <v>43774</v>
      </c>
      <c r="B178" s="173" t="s">
        <v>311</v>
      </c>
      <c r="C178" s="173" t="s">
        <v>149</v>
      </c>
      <c r="D178" s="154">
        <v>123</v>
      </c>
      <c r="E178" s="151">
        <v>0</v>
      </c>
      <c r="F178" s="151">
        <f t="shared" si="3"/>
        <v>35034.410000000025</v>
      </c>
    </row>
    <row r="179" spans="1:6" ht="12">
      <c r="A179" s="216" t="s">
        <v>310</v>
      </c>
      <c r="B179" s="173" t="s">
        <v>147</v>
      </c>
      <c r="C179" s="173" t="s">
        <v>149</v>
      </c>
      <c r="D179" s="154">
        <v>1500</v>
      </c>
      <c r="E179" s="151">
        <v>0</v>
      </c>
      <c r="F179" s="151">
        <f t="shared" si="3"/>
        <v>33534.410000000025</v>
      </c>
    </row>
    <row r="180" spans="1:6" ht="12">
      <c r="A180" s="216">
        <v>43787</v>
      </c>
      <c r="B180" s="173" t="s">
        <v>320</v>
      </c>
      <c r="C180" s="173" t="s">
        <v>149</v>
      </c>
      <c r="D180" s="154">
        <v>5429.64</v>
      </c>
      <c r="E180" s="151">
        <v>0</v>
      </c>
      <c r="F180" s="151">
        <f t="shared" si="3"/>
        <v>28104.770000000026</v>
      </c>
    </row>
    <row r="181" spans="1:6" ht="12">
      <c r="A181" s="216">
        <v>43787</v>
      </c>
      <c r="B181" s="173" t="s">
        <v>321</v>
      </c>
      <c r="C181" s="173" t="s">
        <v>149</v>
      </c>
      <c r="D181" s="154">
        <v>3617.38</v>
      </c>
      <c r="E181" s="151">
        <v>0</v>
      </c>
      <c r="F181" s="151">
        <f t="shared" si="3"/>
        <v>24487.390000000025</v>
      </c>
    </row>
    <row r="182" spans="1:6" ht="12">
      <c r="A182" s="152">
        <v>43788</v>
      </c>
      <c r="B182" s="173" t="s">
        <v>322</v>
      </c>
      <c r="C182" s="175" t="s">
        <v>148</v>
      </c>
      <c r="D182" s="154">
        <v>0.25</v>
      </c>
      <c r="E182" s="151">
        <v>0</v>
      </c>
      <c r="F182" s="151">
        <f t="shared" si="3"/>
        <v>24487.140000000025</v>
      </c>
    </row>
    <row r="183" spans="1:6" ht="12">
      <c r="A183" s="152">
        <v>43788</v>
      </c>
      <c r="B183" s="173" t="s">
        <v>323</v>
      </c>
      <c r="C183" s="175" t="s">
        <v>149</v>
      </c>
      <c r="D183" s="154">
        <v>0</v>
      </c>
      <c r="E183" s="151">
        <v>120</v>
      </c>
      <c r="F183" s="151">
        <f t="shared" si="3"/>
        <v>24607.140000000025</v>
      </c>
    </row>
    <row r="184" spans="1:6" ht="12">
      <c r="A184" s="156">
        <v>43789</v>
      </c>
      <c r="B184" s="173" t="s">
        <v>324</v>
      </c>
      <c r="C184" s="173" t="s">
        <v>149</v>
      </c>
      <c r="D184" s="154">
        <v>0</v>
      </c>
      <c r="E184" s="151">
        <v>6944.6</v>
      </c>
      <c r="F184" s="151">
        <f t="shared" si="3"/>
        <v>31551.740000000027</v>
      </c>
    </row>
    <row r="185" spans="1:6" ht="12">
      <c r="A185" s="156">
        <v>43789</v>
      </c>
      <c r="B185" s="173" t="s">
        <v>331</v>
      </c>
      <c r="C185" s="173" t="s">
        <v>148</v>
      </c>
      <c r="D185" s="154">
        <v>0</v>
      </c>
      <c r="E185" s="151">
        <v>13124.46</v>
      </c>
      <c r="F185" s="151">
        <f t="shared" si="3"/>
        <v>44676.200000000026</v>
      </c>
    </row>
    <row r="186" spans="1:6" ht="12">
      <c r="A186" s="152">
        <v>43789</v>
      </c>
      <c r="B186" s="173" t="s">
        <v>160</v>
      </c>
      <c r="C186" s="173" t="s">
        <v>148</v>
      </c>
      <c r="D186" s="154">
        <v>18.86</v>
      </c>
      <c r="E186" s="151">
        <v>0</v>
      </c>
      <c r="F186" s="151">
        <f t="shared" si="3"/>
        <v>44657.340000000026</v>
      </c>
    </row>
    <row r="187" spans="1:6" ht="12">
      <c r="A187" s="156">
        <v>43794</v>
      </c>
      <c r="B187" s="173" t="s">
        <v>327</v>
      </c>
      <c r="C187" s="173" t="s">
        <v>149</v>
      </c>
      <c r="D187" s="154">
        <v>5821.58</v>
      </c>
      <c r="E187" s="151">
        <v>0</v>
      </c>
      <c r="F187" s="151">
        <f t="shared" si="3"/>
        <v>38835.760000000024</v>
      </c>
    </row>
    <row r="188" spans="1:6" ht="12">
      <c r="A188" s="155">
        <v>43794</v>
      </c>
      <c r="B188" s="175" t="s">
        <v>328</v>
      </c>
      <c r="C188" s="173" t="s">
        <v>149</v>
      </c>
      <c r="D188" s="151">
        <v>290</v>
      </c>
      <c r="E188" s="151">
        <v>0</v>
      </c>
      <c r="F188" s="151">
        <f t="shared" si="3"/>
        <v>38545.760000000024</v>
      </c>
    </row>
    <row r="189" spans="1:6" ht="12">
      <c r="A189" s="155">
        <v>43794</v>
      </c>
      <c r="B189" s="175" t="s">
        <v>330</v>
      </c>
      <c r="C189" s="175" t="s">
        <v>149</v>
      </c>
      <c r="D189" s="154">
        <v>0</v>
      </c>
      <c r="E189" s="151">
        <v>290</v>
      </c>
      <c r="F189" s="151">
        <f t="shared" si="3"/>
        <v>38835.760000000024</v>
      </c>
    </row>
    <row r="190" spans="1:6" ht="12">
      <c r="A190" s="156">
        <v>43795</v>
      </c>
      <c r="B190" s="173" t="s">
        <v>163</v>
      </c>
      <c r="C190" s="173" t="s">
        <v>148</v>
      </c>
      <c r="D190" s="154">
        <v>10.2</v>
      </c>
      <c r="E190" s="151">
        <v>0</v>
      </c>
      <c r="F190" s="151">
        <f t="shared" si="3"/>
        <v>38825.56000000003</v>
      </c>
    </row>
    <row r="191" spans="1:6" ht="12">
      <c r="A191" s="155">
        <v>43796</v>
      </c>
      <c r="B191" s="173" t="s">
        <v>337</v>
      </c>
      <c r="C191" s="1" t="s">
        <v>149</v>
      </c>
      <c r="D191" s="154">
        <v>49</v>
      </c>
      <c r="E191" s="151">
        <v>0</v>
      </c>
      <c r="F191" s="151">
        <f t="shared" si="3"/>
        <v>38776.56000000003</v>
      </c>
    </row>
    <row r="192" spans="1:6" ht="12">
      <c r="A192" s="155">
        <v>43798</v>
      </c>
      <c r="B192" s="175" t="s">
        <v>332</v>
      </c>
      <c r="C192" s="175" t="s">
        <v>148</v>
      </c>
      <c r="D192" s="154">
        <v>0</v>
      </c>
      <c r="E192" s="151">
        <v>7992.8</v>
      </c>
      <c r="F192" s="151">
        <f t="shared" si="3"/>
        <v>46769.36000000003</v>
      </c>
    </row>
    <row r="193" spans="1:6" ht="12">
      <c r="A193" s="155">
        <v>43799</v>
      </c>
      <c r="B193" s="175" t="s">
        <v>160</v>
      </c>
      <c r="C193" s="175" t="s">
        <v>148</v>
      </c>
      <c r="D193" s="154">
        <v>17.48</v>
      </c>
      <c r="E193" s="151">
        <v>0</v>
      </c>
      <c r="F193" s="151">
        <f t="shared" si="3"/>
        <v>46751.88000000003</v>
      </c>
    </row>
    <row r="194" spans="1:6" ht="12">
      <c r="A194" s="156">
        <v>43802</v>
      </c>
      <c r="B194" s="173" t="s">
        <v>341</v>
      </c>
      <c r="C194" s="173" t="s">
        <v>167</v>
      </c>
      <c r="D194" s="154">
        <v>141.1</v>
      </c>
      <c r="E194" s="151">
        <v>0</v>
      </c>
      <c r="F194" s="151">
        <f t="shared" si="3"/>
        <v>46610.78000000003</v>
      </c>
    </row>
    <row r="195" spans="1:6" ht="12">
      <c r="A195" s="156">
        <v>43802</v>
      </c>
      <c r="B195" s="173" t="s">
        <v>338</v>
      </c>
      <c r="C195" s="173" t="s">
        <v>339</v>
      </c>
      <c r="D195" s="154">
        <v>0</v>
      </c>
      <c r="E195" s="151">
        <v>294.38</v>
      </c>
      <c r="F195" s="151">
        <f t="shared" si="3"/>
        <v>46905.160000000025</v>
      </c>
    </row>
    <row r="196" spans="1:6" ht="12">
      <c r="A196" s="152">
        <v>43802</v>
      </c>
      <c r="B196" s="173" t="s">
        <v>340</v>
      </c>
      <c r="C196" s="173" t="s">
        <v>149</v>
      </c>
      <c r="D196" s="151">
        <v>193.8</v>
      </c>
      <c r="E196" s="151">
        <v>0</v>
      </c>
      <c r="F196" s="151">
        <f t="shared" si="3"/>
        <v>46711.36000000002</v>
      </c>
    </row>
    <row r="197" spans="1:6" ht="12">
      <c r="A197" s="155">
        <v>43802</v>
      </c>
      <c r="B197" s="173" t="s">
        <v>344</v>
      </c>
      <c r="C197" s="173" t="s">
        <v>149</v>
      </c>
      <c r="D197" s="154">
        <v>198.5</v>
      </c>
      <c r="E197" s="151">
        <v>0</v>
      </c>
      <c r="F197" s="151">
        <f t="shared" si="3"/>
        <v>46512.86000000002</v>
      </c>
    </row>
    <row r="198" spans="1:6" ht="12">
      <c r="A198" s="155">
        <v>43802</v>
      </c>
      <c r="B198" s="173" t="s">
        <v>151</v>
      </c>
      <c r="C198" s="173" t="s">
        <v>148</v>
      </c>
      <c r="D198" s="151">
        <v>8.52</v>
      </c>
      <c r="E198" s="151">
        <v>0</v>
      </c>
      <c r="F198" s="151">
        <f t="shared" si="3"/>
        <v>46504.340000000026</v>
      </c>
    </row>
    <row r="199" spans="1:6" ht="12">
      <c r="A199" s="155">
        <v>43804</v>
      </c>
      <c r="B199" s="173" t="s">
        <v>345</v>
      </c>
      <c r="C199" s="173" t="s">
        <v>149</v>
      </c>
      <c r="D199" s="154">
        <v>812.97</v>
      </c>
      <c r="E199" s="151">
        <v>0</v>
      </c>
      <c r="F199" s="151">
        <f t="shared" si="3"/>
        <v>45691.370000000024</v>
      </c>
    </row>
    <row r="200" spans="1:6" ht="12">
      <c r="A200" s="155">
        <v>43805</v>
      </c>
      <c r="B200" s="173" t="s">
        <v>346</v>
      </c>
      <c r="C200" s="173" t="s">
        <v>149</v>
      </c>
      <c r="D200" s="154">
        <v>60</v>
      </c>
      <c r="E200" s="151">
        <v>0</v>
      </c>
      <c r="F200" s="151">
        <f t="shared" si="3"/>
        <v>45631.370000000024</v>
      </c>
    </row>
    <row r="201" spans="1:6" ht="12">
      <c r="A201" s="155">
        <v>43809</v>
      </c>
      <c r="B201" s="173" t="s">
        <v>352</v>
      </c>
      <c r="C201" s="173" t="s">
        <v>353</v>
      </c>
      <c r="D201" s="154">
        <v>0</v>
      </c>
      <c r="E201" s="151">
        <v>317.36</v>
      </c>
      <c r="F201" s="151">
        <f t="shared" si="3"/>
        <v>45948.730000000025</v>
      </c>
    </row>
    <row r="202" spans="1:6" ht="12">
      <c r="A202" s="155">
        <v>43809</v>
      </c>
      <c r="B202" s="173" t="s">
        <v>356</v>
      </c>
      <c r="C202" s="173" t="s">
        <v>167</v>
      </c>
      <c r="D202" s="164">
        <v>81.6</v>
      </c>
      <c r="E202" s="166">
        <v>0</v>
      </c>
      <c r="F202" s="151">
        <f t="shared" si="3"/>
        <v>45867.13000000003</v>
      </c>
    </row>
    <row r="203" spans="1:6" ht="12">
      <c r="A203" s="155">
        <v>43810</v>
      </c>
      <c r="B203" s="173" t="s">
        <v>359</v>
      </c>
      <c r="C203" s="173" t="s">
        <v>149</v>
      </c>
      <c r="D203" s="164">
        <v>2780.64</v>
      </c>
      <c r="E203" s="166">
        <v>0</v>
      </c>
      <c r="F203" s="151">
        <f t="shared" si="3"/>
        <v>43086.49000000003</v>
      </c>
    </row>
    <row r="204" spans="1:6" ht="12">
      <c r="A204" s="121">
        <v>43815</v>
      </c>
      <c r="B204" s="173" t="s">
        <v>147</v>
      </c>
      <c r="C204" s="173" t="s">
        <v>149</v>
      </c>
      <c r="D204" s="154">
        <v>1500</v>
      </c>
      <c r="E204" s="151">
        <v>0</v>
      </c>
      <c r="F204" s="151">
        <f t="shared" si="3"/>
        <v>41586.49000000003</v>
      </c>
    </row>
    <row r="205" spans="1:6" ht="12">
      <c r="A205" s="121">
        <v>43816</v>
      </c>
      <c r="B205" s="173" t="s">
        <v>289</v>
      </c>
      <c r="C205" s="173" t="s">
        <v>148</v>
      </c>
      <c r="D205" s="154">
        <v>0.25</v>
      </c>
      <c r="E205" s="151">
        <v>0</v>
      </c>
      <c r="F205" s="151">
        <f t="shared" si="3"/>
        <v>41586.24000000003</v>
      </c>
    </row>
    <row r="206" spans="1:6" ht="12">
      <c r="A206" s="121">
        <v>43817</v>
      </c>
      <c r="B206" s="173" t="s">
        <v>384</v>
      </c>
      <c r="C206" s="173" t="s">
        <v>149</v>
      </c>
      <c r="D206" s="154">
        <v>90</v>
      </c>
      <c r="E206" s="151">
        <v>0</v>
      </c>
      <c r="F206" s="151">
        <f t="shared" si="3"/>
        <v>41496.24000000003</v>
      </c>
    </row>
    <row r="207" spans="1:6" ht="12">
      <c r="A207" s="121">
        <v>43817</v>
      </c>
      <c r="B207" s="173" t="s">
        <v>386</v>
      </c>
      <c r="C207" s="173" t="s">
        <v>149</v>
      </c>
      <c r="D207" s="154">
        <v>664.01</v>
      </c>
      <c r="E207" s="151">
        <v>0</v>
      </c>
      <c r="F207" s="151">
        <f t="shared" si="3"/>
        <v>40832.230000000025</v>
      </c>
    </row>
    <row r="208" spans="1:6" ht="12">
      <c r="A208" s="155">
        <v>43819</v>
      </c>
      <c r="B208" s="173" t="s">
        <v>357</v>
      </c>
      <c r="C208" s="175" t="s">
        <v>148</v>
      </c>
      <c r="D208" s="154">
        <v>0</v>
      </c>
      <c r="E208" s="151">
        <v>4080.22</v>
      </c>
      <c r="F208" s="151">
        <f t="shared" si="3"/>
        <v>44912.450000000026</v>
      </c>
    </row>
    <row r="209" spans="1:6" ht="12">
      <c r="A209" s="155">
        <v>43819</v>
      </c>
      <c r="B209" s="173" t="s">
        <v>358</v>
      </c>
      <c r="C209" s="175" t="s">
        <v>148</v>
      </c>
      <c r="D209" s="154">
        <v>0</v>
      </c>
      <c r="E209" s="151">
        <v>60</v>
      </c>
      <c r="F209" s="151">
        <f t="shared" si="3"/>
        <v>44972.450000000026</v>
      </c>
    </row>
    <row r="210" spans="1:6" ht="12">
      <c r="A210" s="155">
        <v>43819</v>
      </c>
      <c r="B210" s="173" t="s">
        <v>160</v>
      </c>
      <c r="C210" s="175" t="s">
        <v>148</v>
      </c>
      <c r="D210" s="154">
        <v>11.96</v>
      </c>
      <c r="E210" s="151">
        <v>0</v>
      </c>
      <c r="F210" s="151">
        <f t="shared" si="3"/>
        <v>44960.49000000003</v>
      </c>
    </row>
    <row r="211" spans="1:6" ht="12">
      <c r="A211" s="155">
        <v>43819</v>
      </c>
      <c r="B211" s="173" t="s">
        <v>160</v>
      </c>
      <c r="C211" s="175" t="s">
        <v>148</v>
      </c>
      <c r="D211" s="154">
        <v>0.46</v>
      </c>
      <c r="E211" s="151">
        <v>0</v>
      </c>
      <c r="F211" s="151">
        <f t="shared" si="3"/>
        <v>44960.03000000003</v>
      </c>
    </row>
    <row r="212" spans="1:6" ht="12">
      <c r="A212" s="155">
        <v>43822</v>
      </c>
      <c r="B212" s="173" t="s">
        <v>388</v>
      </c>
      <c r="C212" s="173" t="s">
        <v>149</v>
      </c>
      <c r="D212" s="151">
        <v>111</v>
      </c>
      <c r="E212" s="151">
        <v>0</v>
      </c>
      <c r="F212" s="151">
        <f t="shared" si="3"/>
        <v>44849.03000000003</v>
      </c>
    </row>
    <row r="213" spans="1:6" ht="12">
      <c r="A213" s="143">
        <v>43822</v>
      </c>
      <c r="B213" s="1" t="s">
        <v>392</v>
      </c>
      <c r="C213" s="1" t="s">
        <v>149</v>
      </c>
      <c r="D213" s="142">
        <v>90</v>
      </c>
      <c r="E213" s="120">
        <v>0</v>
      </c>
      <c r="F213" s="151">
        <f t="shared" si="3"/>
        <v>44759.03000000003</v>
      </c>
    </row>
    <row r="214" spans="1:6" ht="12">
      <c r="A214" s="155">
        <v>43822</v>
      </c>
      <c r="B214" s="173" t="s">
        <v>393</v>
      </c>
      <c r="C214" s="173" t="s">
        <v>149</v>
      </c>
      <c r="D214" s="154">
        <v>54</v>
      </c>
      <c r="E214" s="151">
        <v>0</v>
      </c>
      <c r="F214" s="151">
        <f t="shared" si="3"/>
        <v>44705.03000000003</v>
      </c>
    </row>
    <row r="215" spans="1:6" ht="12">
      <c r="A215" s="121">
        <v>43822</v>
      </c>
      <c r="B215" s="173" t="s">
        <v>400</v>
      </c>
      <c r="C215" s="173" t="s">
        <v>149</v>
      </c>
      <c r="D215" s="120">
        <v>48.6</v>
      </c>
      <c r="E215" s="120">
        <v>0</v>
      </c>
      <c r="F215" s="151">
        <f t="shared" si="3"/>
        <v>44656.43000000003</v>
      </c>
    </row>
    <row r="216" spans="1:6" ht="12">
      <c r="A216" s="152">
        <v>43822</v>
      </c>
      <c r="B216" s="173" t="s">
        <v>401</v>
      </c>
      <c r="C216" s="173" t="s">
        <v>149</v>
      </c>
      <c r="D216" s="154">
        <v>42</v>
      </c>
      <c r="E216" s="151">
        <v>0</v>
      </c>
      <c r="F216" s="151">
        <f t="shared" si="3"/>
        <v>44614.43000000003</v>
      </c>
    </row>
    <row r="217" spans="1:6" ht="12">
      <c r="A217" s="152">
        <v>43822</v>
      </c>
      <c r="B217" s="173" t="s">
        <v>403</v>
      </c>
      <c r="C217" s="173" t="s">
        <v>149</v>
      </c>
      <c r="D217" s="154">
        <v>45</v>
      </c>
      <c r="E217" s="151">
        <v>0</v>
      </c>
      <c r="F217" s="151">
        <f t="shared" si="3"/>
        <v>44569.43000000003</v>
      </c>
    </row>
    <row r="218" spans="1:6" ht="12">
      <c r="A218" s="152">
        <v>43822</v>
      </c>
      <c r="B218" s="173" t="s">
        <v>402</v>
      </c>
      <c r="C218" s="173" t="s">
        <v>149</v>
      </c>
      <c r="D218" s="154">
        <v>91.2</v>
      </c>
      <c r="E218" s="151">
        <v>0</v>
      </c>
      <c r="F218" s="151">
        <f t="shared" si="3"/>
        <v>44478.23000000003</v>
      </c>
    </row>
    <row r="219" spans="1:6" ht="12">
      <c r="A219" s="152">
        <v>43823</v>
      </c>
      <c r="B219" s="173" t="s">
        <v>409</v>
      </c>
      <c r="C219" s="173" t="s">
        <v>149</v>
      </c>
      <c r="D219" s="154">
        <v>48</v>
      </c>
      <c r="E219" s="151">
        <v>0</v>
      </c>
      <c r="F219" s="151">
        <f t="shared" si="3"/>
        <v>44430.23000000003</v>
      </c>
    </row>
    <row r="220" spans="1:6" ht="12">
      <c r="A220" s="152">
        <v>43823</v>
      </c>
      <c r="B220" s="173" t="s">
        <v>404</v>
      </c>
      <c r="C220" s="173" t="s">
        <v>149</v>
      </c>
      <c r="D220" s="154">
        <v>653</v>
      </c>
      <c r="E220" s="151">
        <v>0</v>
      </c>
      <c r="F220" s="151">
        <f t="shared" si="3"/>
        <v>43777.23000000003</v>
      </c>
    </row>
    <row r="221" spans="1:6" ht="12">
      <c r="A221" s="152">
        <v>43823</v>
      </c>
      <c r="B221" s="173" t="s">
        <v>235</v>
      </c>
      <c r="C221" s="173" t="s">
        <v>148</v>
      </c>
      <c r="D221" s="154">
        <v>64.34</v>
      </c>
      <c r="E221" s="151">
        <v>0</v>
      </c>
      <c r="F221" s="151">
        <f t="shared" si="3"/>
        <v>43712.890000000036</v>
      </c>
    </row>
    <row r="222" spans="1:6" ht="12">
      <c r="A222" s="155">
        <v>43825</v>
      </c>
      <c r="B222" s="173" t="s">
        <v>406</v>
      </c>
      <c r="C222" s="173" t="s">
        <v>148</v>
      </c>
      <c r="D222" s="154">
        <v>17.5</v>
      </c>
      <c r="E222" s="151">
        <v>0</v>
      </c>
      <c r="F222" s="151">
        <f t="shared" si="3"/>
        <v>43695.390000000036</v>
      </c>
    </row>
    <row r="223" spans="1:6" ht="12">
      <c r="A223" s="153">
        <v>43825</v>
      </c>
      <c r="B223" s="173" t="s">
        <v>163</v>
      </c>
      <c r="C223" s="173" t="s">
        <v>148</v>
      </c>
      <c r="D223" s="154">
        <v>10.2</v>
      </c>
      <c r="E223" s="151">
        <v>0</v>
      </c>
      <c r="F223" s="151">
        <f t="shared" si="3"/>
        <v>43685.19000000004</v>
      </c>
    </row>
    <row r="224" spans="1:6" ht="12">
      <c r="A224" s="157">
        <v>43826</v>
      </c>
      <c r="B224" s="173" t="s">
        <v>407</v>
      </c>
      <c r="C224" s="173" t="s">
        <v>149</v>
      </c>
      <c r="D224" s="154">
        <v>0</v>
      </c>
      <c r="E224" s="154">
        <v>81.84</v>
      </c>
      <c r="F224" s="151">
        <f t="shared" si="3"/>
        <v>43767.030000000035</v>
      </c>
    </row>
    <row r="225" spans="1:6" ht="19.5">
      <c r="A225" s="155"/>
      <c r="B225" s="1"/>
      <c r="C225" s="1"/>
      <c r="D225" s="154"/>
      <c r="E225" s="151"/>
      <c r="F225" s="244">
        <f t="shared" si="3"/>
        <v>43767.030000000035</v>
      </c>
    </row>
  </sheetData>
  <sheetProtection/>
  <mergeCells count="3">
    <mergeCell ref="A2:F2"/>
    <mergeCell ref="A5:E5"/>
    <mergeCell ref="B6:E6"/>
  </mergeCells>
  <printOptions/>
  <pageMargins left="0.787401575" right="0.787401575" top="0.984251969" bottom="0.984251969" header="0.4921259845" footer="0.492125984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2016-12-07T12:41:11Z</cp:lastPrinted>
  <dcterms:created xsi:type="dcterms:W3CDTF">2001-02-27T19:39:15Z</dcterms:created>
  <dcterms:modified xsi:type="dcterms:W3CDTF">2020-01-06T11:52:14Z</dcterms:modified>
  <cp:category/>
  <cp:version/>
  <cp:contentType/>
  <cp:contentStatus/>
</cp:coreProperties>
</file>