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tabRatio="947" activeTab="0"/>
  </bookViews>
  <sheets>
    <sheet name="BILAN" sheetId="1" r:id="rId1"/>
    <sheet name="Poste 1 Cotisations" sheetId="2" r:id="rId2"/>
    <sheet name="Poste 2 licences et cartes" sheetId="3" r:id="rId3"/>
    <sheet name="Poste 3 matériel" sheetId="4" r:id="rId4"/>
    <sheet name="Poste 6 Charges d'exploitation" sheetId="5" r:id="rId5"/>
    <sheet name="Poste 4 subventions" sheetId="6" r:id="rId6"/>
    <sheet name="Poste 5 Reseau ALIEN" sheetId="7" r:id="rId7"/>
    <sheet name="COMMISSIONS" sheetId="8" r:id="rId8"/>
    <sheet name="COMPTE CHEQUES" sheetId="9" r:id="rId9"/>
    <sheet name="Dette FFESSM" sheetId="10" r:id="rId10"/>
    <sheet name="prévisionnel 2019" sheetId="11" r:id="rId11"/>
  </sheets>
  <definedNames>
    <definedName name="_xlnm.Print_Area" localSheetId="0">'BILAN'!$A$1:$L$67</definedName>
    <definedName name="_xlnm.Print_Area" localSheetId="1">'Poste 1 Cotisations'!$A$1:$E$32</definedName>
    <definedName name="_xlnm.Print_Area" localSheetId="2">'Poste 2 licences et cartes'!$A$1:$E$200</definedName>
    <definedName name="_xlnm.Print_Area" localSheetId="10">'prévisionnel 2019'!$A$1:$L$55</definedName>
  </definedNames>
  <calcPr fullCalcOnLoad="1"/>
</workbook>
</file>

<file path=xl/comments3.xml><?xml version="1.0" encoding="utf-8"?>
<comments xmlns="http://schemas.openxmlformats.org/spreadsheetml/2006/main">
  <authors>
    <author>auror</author>
  </authors>
  <commentList>
    <comment ref="E66" authorId="0">
      <text>
        <r>
          <rPr>
            <b/>
            <sz val="9"/>
            <rFont val="Tahoma"/>
            <family val="2"/>
          </rPr>
          <t>auror:</t>
        </r>
        <r>
          <rPr>
            <sz val="9"/>
            <rFont val="Tahoma"/>
            <family val="2"/>
          </rPr>
          <t xml:space="preserve">
183,90-17,50 FRAIS IMPAYE WEISS
</t>
        </r>
      </text>
    </comment>
  </commentList>
</comments>
</file>

<file path=xl/sharedStrings.xml><?xml version="1.0" encoding="utf-8"?>
<sst xmlns="http://schemas.openxmlformats.org/spreadsheetml/2006/main" count="1557" uniqueCount="626">
  <si>
    <t>Date</t>
  </si>
  <si>
    <t>Nature mouvement</t>
  </si>
  <si>
    <t>Crédit</t>
  </si>
  <si>
    <t>Débit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</si>
  <si>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</si>
  <si>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</si>
  <si>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</si>
  <si>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</si>
  <si>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</si>
  <si>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</si>
  <si>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</si>
  <si>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</si>
  <si>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</si>
  <si>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</si>
  <si>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</si>
  <si>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</si>
  <si>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</si>
  <si>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</si>
  <si>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</si>
  <si>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</si>
  <si>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</si>
  <si>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</si>
  <si>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</si>
  <si>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</si>
  <si>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</si>
  <si>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</si>
  <si>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</si>
  <si>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</si>
  <si>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Poste 1  Cotisations Fédérales</t>
  </si>
  <si>
    <t>Cotisations Nationales des clubs</t>
  </si>
  <si>
    <t>Cotisations Régionales des clubs</t>
  </si>
  <si>
    <t>Cotisations Départementales des clubs</t>
  </si>
  <si>
    <t>LICENCES ET CARTES DOUBLE FACE</t>
  </si>
  <si>
    <t>Cartes double face</t>
  </si>
  <si>
    <t>Licences</t>
  </si>
  <si>
    <t>Achat petit matériel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</si>
  <si>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</si>
  <si>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</si>
  <si>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</si>
  <si>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</si>
  <si>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</si>
  <si>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</si>
  <si>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</si>
  <si>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</si>
  <si>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</si>
  <si>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</si>
  <si>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</si>
  <si>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</si>
  <si>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</si>
  <si>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</si>
  <si>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</si>
  <si>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</si>
  <si>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</si>
  <si>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</si>
  <si>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</si>
  <si>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</si>
  <si>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</si>
  <si>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Rembouresement dettes</t>
  </si>
  <si>
    <t>Site internet Comité</t>
  </si>
  <si>
    <t>Différentiel</t>
  </si>
  <si>
    <t>Poste 4 Subventions</t>
  </si>
  <si>
    <t>RESEAU ALIEN</t>
  </si>
  <si>
    <t>Poste 2 licences et cartes</t>
  </si>
  <si>
    <t>N° Chq/virement</t>
  </si>
  <si>
    <t>Poste 6</t>
  </si>
  <si>
    <t>Poste 3 Matériel</t>
  </si>
  <si>
    <t>Poste 6 charges d'exploitation</t>
  </si>
  <si>
    <t>Achat fournitures fédérales</t>
  </si>
  <si>
    <t>Téléphone Internet</t>
  </si>
  <si>
    <t>Site Internet Comité</t>
  </si>
  <si>
    <t>Hébergements repas</t>
  </si>
  <si>
    <t>Location de voitures</t>
  </si>
  <si>
    <t>Cotisations Nationales des Clubs</t>
  </si>
  <si>
    <t>Cartes commissions</t>
  </si>
  <si>
    <t>Reversement licences 2A</t>
  </si>
  <si>
    <t>Reversement cartes 2B</t>
  </si>
  <si>
    <t>Reversement cartes 2A</t>
  </si>
  <si>
    <t>Subvention Commission Technique</t>
  </si>
  <si>
    <t>Subvention commission Archelogie</t>
  </si>
  <si>
    <t>Subvention Commision Environnement et Biologie</t>
  </si>
  <si>
    <t>Subvention Commission Apnée</t>
  </si>
  <si>
    <t>Subvention Commission Médicale</t>
  </si>
  <si>
    <t>Salons, Foires et expositions</t>
  </si>
  <si>
    <t>Réceptions et frais de représentation</t>
  </si>
  <si>
    <t>Communication et publicité</t>
  </si>
  <si>
    <t>SOLDE</t>
  </si>
  <si>
    <t>Achat Fournitures fédérales</t>
  </si>
  <si>
    <t>Achat Fournitures Fédérales</t>
  </si>
  <si>
    <t>DETTE FFESSM</t>
  </si>
  <si>
    <t>DETTE INITIAL</t>
  </si>
  <si>
    <t>REMBOURSEMENT</t>
  </si>
  <si>
    <t>Licences / Cartes</t>
  </si>
  <si>
    <t>N° CHQ/VIR/ CB</t>
  </si>
  <si>
    <t>Prévisionnel</t>
  </si>
  <si>
    <t>comptes 01/01/2017</t>
  </si>
  <si>
    <t>Commission Juridique</t>
  </si>
  <si>
    <t>Subvention Commission Juridique</t>
  </si>
  <si>
    <t>retours banque</t>
  </si>
  <si>
    <t>Licences Jeunes</t>
  </si>
  <si>
    <t>Licences enfants</t>
  </si>
  <si>
    <t>Licences jeunes</t>
  </si>
  <si>
    <t>Cartes clubs</t>
  </si>
  <si>
    <t>Cartes cartes clubs</t>
  </si>
  <si>
    <t>Licences adultes                   calcul global avec Cartes</t>
  </si>
  <si>
    <t>Cotisations départementales des club</t>
  </si>
  <si>
    <t>Reversement licences 2B</t>
  </si>
  <si>
    <t>Adhésions Nationales des clubs</t>
  </si>
  <si>
    <t>Adhésions Départementales des clubs</t>
  </si>
  <si>
    <t>Adhésions Régionales des clubs</t>
  </si>
  <si>
    <t>Remboursement dette</t>
  </si>
  <si>
    <t>publicité site internet</t>
  </si>
  <si>
    <t>Total Poste 1</t>
  </si>
  <si>
    <t>Total Débit Crédit</t>
  </si>
  <si>
    <t>Total Poste 2</t>
  </si>
  <si>
    <t>Total Poste 3</t>
  </si>
  <si>
    <t>Total Poste 6</t>
  </si>
  <si>
    <t>Total Poste 4</t>
  </si>
  <si>
    <t>Total Poste 5</t>
  </si>
  <si>
    <t>Poste 5 Réseau ALIEN</t>
  </si>
  <si>
    <t>Suivi et maintenance site internet</t>
  </si>
  <si>
    <t>Suivi et maintenance site Internet Comité</t>
  </si>
  <si>
    <t>Reglement licences/ Cartes 2017</t>
  </si>
  <si>
    <t>COMPTES chèques 2018</t>
  </si>
  <si>
    <t>REPORT 31/12/2017</t>
  </si>
  <si>
    <t>Restant dû le 31 décembre 2018</t>
  </si>
  <si>
    <t>Prévisonnel 2019</t>
  </si>
  <si>
    <t>Solde en Compte au 01 janvier 2018</t>
  </si>
  <si>
    <t>Balance 2018</t>
  </si>
  <si>
    <t>Compte de résultat 2018</t>
  </si>
  <si>
    <t>Au 31/12/2018</t>
  </si>
  <si>
    <t>Reversement Licences 2A     2017-2018</t>
  </si>
  <si>
    <t>Reversement Licences 2B     2017-2018</t>
  </si>
  <si>
    <t>Reversement Cartes 2A         2017</t>
  </si>
  <si>
    <t>Reversement Cartes 2B         2017</t>
  </si>
  <si>
    <t>Règlement licences / Cartes            2017</t>
  </si>
  <si>
    <t>Reversement Cartes 2A FFESSM   2017</t>
  </si>
  <si>
    <t>Reversement Cartes 2B FFESSM   2017</t>
  </si>
  <si>
    <t>CH TYRRHENIA Fact 171109</t>
  </si>
  <si>
    <t>CH7649020</t>
  </si>
  <si>
    <t>CH DIVING CORSICA Fact 171125</t>
  </si>
  <si>
    <t>CH2051</t>
  </si>
  <si>
    <t>0296549493S</t>
  </si>
  <si>
    <t>VIR LE KALLISTE Fact 171119</t>
  </si>
  <si>
    <t>V0294578152S</t>
  </si>
  <si>
    <t>VIR TORRA Fact 171227</t>
  </si>
  <si>
    <t>VIR COSTA VERDE Fact 171221</t>
  </si>
  <si>
    <t>V9800246601760</t>
  </si>
  <si>
    <t>V038028662S</t>
  </si>
  <si>
    <t>VIR A LUCERNA Fact 171219</t>
  </si>
  <si>
    <t>VIR CTR Fact 171230</t>
  </si>
  <si>
    <t>Virement</t>
  </si>
  <si>
    <t>2 Chèques</t>
  </si>
  <si>
    <t>Remise Chèques</t>
  </si>
  <si>
    <t>VIR ISULA Fact 171209 171218</t>
  </si>
  <si>
    <t>V0386525329S</t>
  </si>
  <si>
    <t>COTISATION CROS 2018</t>
  </si>
  <si>
    <t>CH 2252</t>
  </si>
  <si>
    <t>CH ST FLORENT DAUPHIN Fact 171206</t>
  </si>
  <si>
    <t>CH6138709</t>
  </si>
  <si>
    <t>Achat boisson pour le pôt Régional</t>
  </si>
  <si>
    <t>CB</t>
  </si>
  <si>
    <t>CB UTILE Achat boissons pôt Régional</t>
  </si>
  <si>
    <t>VIR SUBAQUATIQUE CLUB DE LA NACRE Fact 171202</t>
  </si>
  <si>
    <t>V0490875559S</t>
  </si>
  <si>
    <t>CH BULLES BASTIAISES Fact 171211</t>
  </si>
  <si>
    <t>CH130</t>
  </si>
  <si>
    <t>CH SAS 3P Fact 171229</t>
  </si>
  <si>
    <t>CH6302368</t>
  </si>
  <si>
    <t>AZURINE Maintenance site 2018</t>
  </si>
  <si>
    <t>CH APNE CLUB AJACCIEN</t>
  </si>
  <si>
    <t>CH 94</t>
  </si>
  <si>
    <t>VIR E RAGNOLE Fact 171217</t>
  </si>
  <si>
    <t>V0891858013S</t>
  </si>
  <si>
    <t>VIR NEPTUNE CLUB BASTIAIS Fact 171201</t>
  </si>
  <si>
    <t>V0982172376s</t>
  </si>
  <si>
    <t>4 chèques</t>
  </si>
  <si>
    <t>CH CORSICA SUB Fact 171216</t>
  </si>
  <si>
    <t>CH8619064</t>
  </si>
  <si>
    <t>CH FAVONE Fact 171223</t>
  </si>
  <si>
    <t>ch565</t>
  </si>
  <si>
    <t>CH7405072</t>
  </si>
  <si>
    <t>CH ODYSSEE Fact 171222</t>
  </si>
  <si>
    <t>Remboursement dette FFESSM</t>
  </si>
  <si>
    <t>Fact 1011768 1011812 licences cartes FFESSM nov17</t>
  </si>
  <si>
    <t>Fact 1011812 cartes FFESSM nov17 apnée</t>
  </si>
  <si>
    <t>Fact 1011812 cartes FFESSM nov17 CTR</t>
  </si>
  <si>
    <t>V1580603840S</t>
  </si>
  <si>
    <t>VIR TRAVIM Fact 171224</t>
  </si>
  <si>
    <t>CH 2EME REP Fact 171204</t>
  </si>
  <si>
    <t>CH7679005</t>
  </si>
  <si>
    <t>VIR EPIC Fact 171220</t>
  </si>
  <si>
    <t>V1883646391S</t>
  </si>
  <si>
    <t>V1883646328S</t>
  </si>
  <si>
    <t>VIR EPIC Fact 171214</t>
  </si>
  <si>
    <t>CH GFCOA Fact 171205</t>
  </si>
  <si>
    <t>CH 9425860</t>
  </si>
  <si>
    <t>5 Chèques</t>
  </si>
  <si>
    <t>V9801947346980</t>
  </si>
  <si>
    <t>VIR CSLG Fact 171203</t>
  </si>
  <si>
    <t>VIR TOMI frais de déplacement</t>
  </si>
  <si>
    <t>VIR VRIJENS frais Déplacements AG Nord</t>
  </si>
  <si>
    <t>VIR VOCEMARE Fact 171228</t>
  </si>
  <si>
    <t>V2380887234S</t>
  </si>
  <si>
    <t>VIR Incantu Charcuterie salon plongée</t>
  </si>
  <si>
    <t>V2585475389S</t>
  </si>
  <si>
    <t>VIR PORTO VECCHIO PLONGEE Fact 171225</t>
  </si>
  <si>
    <t>V2681118558S</t>
  </si>
  <si>
    <t>Cotisation Jazz janvier</t>
  </si>
  <si>
    <t>Prélèvement</t>
  </si>
  <si>
    <t>VIR CTRE PLONGEE GOLFE PORTO Fact 171226</t>
  </si>
  <si>
    <t>Avoir</t>
  </si>
  <si>
    <t>V2687040440S</t>
  </si>
  <si>
    <t>VIR PARQUIER Fact 171208</t>
  </si>
  <si>
    <t>CH BORGO SUB Fact 171212</t>
  </si>
  <si>
    <t>CH 243</t>
  </si>
  <si>
    <t>CH 3907640</t>
  </si>
  <si>
    <t>CH CORSICA APNEE Fact 171210</t>
  </si>
  <si>
    <t>TOMI frais de déplacement CDR</t>
  </si>
  <si>
    <t>VRIJENS frais Déplacements AG Nord</t>
  </si>
  <si>
    <t>VRIJENS frais Déplacements Bastia Office Environ.</t>
  </si>
  <si>
    <t>CH OCTOPUS PLONGEE Fact 171207</t>
  </si>
  <si>
    <t>CH 2072522</t>
  </si>
  <si>
    <t>1 Chèque</t>
  </si>
  <si>
    <t>Université de Corte Location amphi pour AG</t>
  </si>
  <si>
    <t>VIR NEPTUNE CLUB BASTIAIS Fact 180101</t>
  </si>
  <si>
    <t>V3382685303S</t>
  </si>
  <si>
    <t>Prolegiance net option prélèvement</t>
  </si>
  <si>
    <t>CH GFCOA Fact 180105</t>
  </si>
  <si>
    <t>CH9425861</t>
  </si>
  <si>
    <t>CH2404898</t>
  </si>
  <si>
    <t>CH CORSICA SUB Fact 180118</t>
  </si>
  <si>
    <t>VRIJENS frais Déplacements AG Sud</t>
  </si>
  <si>
    <t>VIR PARRINELLO Fact 180130</t>
  </si>
  <si>
    <t>V3389301946S</t>
  </si>
  <si>
    <t>VIR COTE DE LA NACRE Fact 180102</t>
  </si>
  <si>
    <t>V3781382545S</t>
  </si>
  <si>
    <t>V3780404818S</t>
  </si>
  <si>
    <t>VIR CASTILLE Fact 180122</t>
  </si>
  <si>
    <t>CH SAS 3P Fact 180135</t>
  </si>
  <si>
    <t>CH6302371</t>
  </si>
  <si>
    <t>CH ABADIE Fact 180136</t>
  </si>
  <si>
    <t>CH962</t>
  </si>
  <si>
    <t>CH7339279</t>
  </si>
  <si>
    <t>CH FLABELLINE Fact 180114</t>
  </si>
  <si>
    <t>5 chèques</t>
  </si>
  <si>
    <t>VIR CLSG Fact 180103</t>
  </si>
  <si>
    <t>V9804048289319</t>
  </si>
  <si>
    <t>Cabinet Lafont assurances</t>
  </si>
  <si>
    <t>V4383020297S</t>
  </si>
  <si>
    <t>VIR ACTISUB Fact 180109</t>
  </si>
  <si>
    <t>CH FAVONE PLONGEE Fact 180127</t>
  </si>
  <si>
    <t>CH 571</t>
  </si>
  <si>
    <t>CH BULLES BASTIAISES Fact 180115</t>
  </si>
  <si>
    <t>CH131</t>
  </si>
  <si>
    <t>Règlement FFESSM Fact 1011905 10111870</t>
  </si>
  <si>
    <t>Fact 1011905 cartes FFESSM dec17 CTR</t>
  </si>
  <si>
    <t xml:space="preserve">VIR Fact 1011870  licences  dec17 FFESSM </t>
  </si>
  <si>
    <t>Règlement  licences / cartes 2017</t>
  </si>
  <si>
    <t>VIR CORSICA DIVING Fact 180124</t>
  </si>
  <si>
    <t>V9804648529758</t>
  </si>
  <si>
    <t>VIR VRIJENS frais Déplacements AG</t>
  </si>
  <si>
    <t>VIR POIGET FRAIS Déplacements AG</t>
  </si>
  <si>
    <t>VIR DESOGERE Déplacements AG</t>
  </si>
  <si>
    <t>CH OCTOPUS PLONGEE Fact 180108</t>
  </si>
  <si>
    <t>CH 2072524</t>
  </si>
  <si>
    <t>L ORIENTE Repas AG</t>
  </si>
  <si>
    <t>L ORIENTE Repas AG 17/02/18</t>
  </si>
  <si>
    <t>VIR ESCALES Frais déplacements AG</t>
  </si>
  <si>
    <t>Licences cartes janv 18 SEPA</t>
  </si>
  <si>
    <t>Factures dûs le 31/12/2018</t>
  </si>
  <si>
    <t>Sommes restants à encaisser le 31/12/2018</t>
  </si>
  <si>
    <t>Solde en Compte à l'instantanée</t>
  </si>
  <si>
    <t>COMMISSIONS</t>
  </si>
  <si>
    <t>Montant restant</t>
  </si>
  <si>
    <t xml:space="preserve">Montant </t>
  </si>
  <si>
    <t>Reste à</t>
  </si>
  <si>
    <t>Montant versé</t>
  </si>
  <si>
    <t xml:space="preserve">Montant pas </t>
  </si>
  <si>
    <t>demandé</t>
  </si>
  <si>
    <t>attribué</t>
  </si>
  <si>
    <t>verser</t>
  </si>
  <si>
    <t>en banque 31/12/18</t>
  </si>
  <si>
    <t>APNEE</t>
  </si>
  <si>
    <t>ARCHEOLOGIE</t>
  </si>
  <si>
    <t>BIOLOGIE</t>
  </si>
  <si>
    <t>JURIDIQUE</t>
  </si>
  <si>
    <t>MEDICALE</t>
  </si>
  <si>
    <t>TECHNIQUE</t>
  </si>
  <si>
    <t>Totaux</t>
  </si>
  <si>
    <t>Comptes rattachés des commissions 2018</t>
  </si>
  <si>
    <t>en banque 1/1/18</t>
  </si>
  <si>
    <t>en 2018</t>
  </si>
  <si>
    <t>versé 31/12/18</t>
  </si>
  <si>
    <t>CIONS FDS</t>
  </si>
  <si>
    <t>Université de Corte Location amphi pour AG Remboursement</t>
  </si>
  <si>
    <t>VIR CESM Fact 180107</t>
  </si>
  <si>
    <t>V5384192858S</t>
  </si>
  <si>
    <t>Cotisation Jazz février</t>
  </si>
  <si>
    <t>CIONS FDS SEPA</t>
  </si>
  <si>
    <t>VIGNOCHHI Jp déplacement AG</t>
  </si>
  <si>
    <t>CH CORSICA APNEE Fact 180113</t>
  </si>
  <si>
    <t>ch3907643</t>
  </si>
  <si>
    <t>1 chèque</t>
  </si>
  <si>
    <t>3 chèques</t>
  </si>
  <si>
    <t>VIR TRAVIM Fact 180128</t>
  </si>
  <si>
    <t>V5780249011S</t>
  </si>
  <si>
    <t>Réunions et  AG</t>
  </si>
  <si>
    <t>VIR SUB'DIVE Fact 180129</t>
  </si>
  <si>
    <t>V9805949030966</t>
  </si>
  <si>
    <t>1er acompte subentions 2018 CTR</t>
  </si>
  <si>
    <t>Affranchissement lettres recommandées</t>
  </si>
  <si>
    <t>CH 2253</t>
  </si>
  <si>
    <t>VIR ALGAJOLA NATURE Fact 180121</t>
  </si>
  <si>
    <t>V5789343865S</t>
  </si>
  <si>
    <t>VIR CTRE PLONGEE GOLFE PORTO Fact 1802</t>
  </si>
  <si>
    <t>V6484162520S</t>
  </si>
  <si>
    <t>VIR NEPTUNE CLUB BASTIAIS Fact 180202</t>
  </si>
  <si>
    <t>V6584723887S</t>
  </si>
  <si>
    <t>VIR A TORT COSTA VERDE Fact 180202</t>
  </si>
  <si>
    <t>V9806449243784</t>
  </si>
  <si>
    <t>Remboursement COSTA VERDE Fact 02/18 réglé 2x</t>
  </si>
  <si>
    <t>CH77981</t>
  </si>
  <si>
    <t>CH ASS DU TARAVAO Fact 180104 180205</t>
  </si>
  <si>
    <t>CH 4404285</t>
  </si>
  <si>
    <t>CH CLUB PLONGEE BASTIAIS Fact 180206</t>
  </si>
  <si>
    <t>Fact 1058303 Boutique FFESSM CTR</t>
  </si>
  <si>
    <t>CH SAS 3P Fact 180230</t>
  </si>
  <si>
    <t>CH6302378</t>
  </si>
  <si>
    <t>V6888862508S</t>
  </si>
  <si>
    <t>VIR PORTO VECCHIO PLONGEE Fact 180224</t>
  </si>
  <si>
    <t>Règlement FFESSM Fact 1011969 1012012 jan 18</t>
  </si>
  <si>
    <t>Repas réunion centres d'examen</t>
  </si>
  <si>
    <t>Frais déplacements Corte Vrijens</t>
  </si>
  <si>
    <t>VIR CREBS Fact 180233</t>
  </si>
  <si>
    <t>VIR CTR Fact 180234 BOUTIQUE FFESSM</t>
  </si>
  <si>
    <t>VIR CSLG Fact 180204</t>
  </si>
  <si>
    <t>V9807849850137</t>
  </si>
  <si>
    <t>VIR BONIFACIO PLONGEE Fact 180231</t>
  </si>
  <si>
    <t>V9807949936800</t>
  </si>
  <si>
    <t>V9807949926227</t>
  </si>
  <si>
    <t>VIR CORSICA DIVING Fact 180220</t>
  </si>
  <si>
    <t>Licences cartes Fevrier 18 SEPA</t>
  </si>
  <si>
    <t>Licences cartes Février 18 SEPA</t>
  </si>
  <si>
    <t>RISTOURNE BREVETS CODEP 2017</t>
  </si>
  <si>
    <t>CORSICA FREE DIVING Fact 180201</t>
  </si>
  <si>
    <t>V8085248111S</t>
  </si>
  <si>
    <t xml:space="preserve">VIR AGOSTA Fact 180223 </t>
  </si>
  <si>
    <t>V8087102079S</t>
  </si>
  <si>
    <t>REJET SEPA EPIR 02 2018</t>
  </si>
  <si>
    <t>FRAIS IMPAYES  SEPA</t>
  </si>
  <si>
    <t>FRAIS IMPAYES  SEPA FEV 18</t>
  </si>
  <si>
    <t>VIR E RAGNOLE Site internet comité</t>
  </si>
  <si>
    <t>V8284556839S</t>
  </si>
  <si>
    <t>Remboursement TV E ERAGNOLE site internet</t>
  </si>
  <si>
    <t>Carte bancaire</t>
  </si>
  <si>
    <t>La Pataterie Amnéville</t>
  </si>
  <si>
    <t>V8586094659S</t>
  </si>
  <si>
    <t>VIR UCPA Fact 180232</t>
  </si>
  <si>
    <t>VIR EPIR Fact 180218</t>
  </si>
  <si>
    <t>V8789643074S</t>
  </si>
  <si>
    <t>Cotisation Jazz mars</t>
  </si>
  <si>
    <t>Ristounes Cartes FFESSM</t>
  </si>
  <si>
    <t>Reversement ristournes cartes CODEP</t>
  </si>
  <si>
    <t>Reversement ristournes cartes CODEP 2B</t>
  </si>
  <si>
    <t>Reversement ristournes cartes CODEP 2A</t>
  </si>
  <si>
    <t>CH TOGA 180134</t>
  </si>
  <si>
    <t>CH205</t>
  </si>
  <si>
    <t>REMISE Chèque</t>
  </si>
  <si>
    <t>VIR TRAVIM Fact 1802</t>
  </si>
  <si>
    <t>V030084639S</t>
  </si>
  <si>
    <t>VIR CREBS Fact 180330</t>
  </si>
  <si>
    <t>VIR CTR Fact 180329</t>
  </si>
  <si>
    <t>V9809350445168</t>
  </si>
  <si>
    <t>V9809350443964</t>
  </si>
  <si>
    <t>VIR CORSICA APNEE Fact 180209</t>
  </si>
  <si>
    <t>V0384613300S</t>
  </si>
  <si>
    <t>VIR ISULA Lien internet</t>
  </si>
  <si>
    <t>V1183974666S</t>
  </si>
  <si>
    <t>AIR CORSICA</t>
  </si>
  <si>
    <t xml:space="preserve">Règlement FFESSM Fact </t>
  </si>
  <si>
    <t>Fact 1012101 cartes 022018 bio</t>
  </si>
  <si>
    <t>VIR Fact 1012057 et 1012101</t>
  </si>
  <si>
    <t>CH TOGA Fact 180328</t>
  </si>
  <si>
    <t>CH 630284</t>
  </si>
  <si>
    <t>Fact FFESSM affiliations 2018</t>
  </si>
  <si>
    <t>Fact FFESSM 35 affiliations 2018</t>
  </si>
  <si>
    <t>CH CABOCHARD Fact 180304</t>
  </si>
  <si>
    <t>CH 462</t>
  </si>
  <si>
    <t>Licences cartes mars 18 SEPA</t>
  </si>
  <si>
    <t>Remise chèque</t>
  </si>
  <si>
    <t xml:space="preserve">1 chèque </t>
  </si>
  <si>
    <t>COTISATION ANNUELLE CARTE</t>
  </si>
  <si>
    <t>Cotisation annuelle carte</t>
  </si>
  <si>
    <t>VIR CORSICA APNEE Fact 1803</t>
  </si>
  <si>
    <t>V2587160581S</t>
  </si>
  <si>
    <t>COTISATION JAZZ</t>
  </si>
  <si>
    <t>Cotisation Jazz avril</t>
  </si>
  <si>
    <t>VIR A LUCERNA Bandeau publicitaire site internet</t>
  </si>
  <si>
    <t>V2692520761S</t>
  </si>
  <si>
    <t>VIR GOLFE DE PORTO Fact 1803</t>
  </si>
  <si>
    <t>V3280157355S</t>
  </si>
  <si>
    <t>VIR CTR Fact 180444</t>
  </si>
  <si>
    <t>CH SAS 3P Fact 180442</t>
  </si>
  <si>
    <t>CH6302392</t>
  </si>
  <si>
    <t>CH975064</t>
  </si>
  <si>
    <t>CH GFCOA Fact 180406</t>
  </si>
  <si>
    <t>CH ATA Fact 180431</t>
  </si>
  <si>
    <t>CH4795</t>
  </si>
  <si>
    <t>Remise chèques</t>
  </si>
  <si>
    <t>VIR LE KALLISTE Fact 180416</t>
  </si>
  <si>
    <t>V3787150819S</t>
  </si>
  <si>
    <t>VIR U CULOMBU Fact 180425</t>
  </si>
  <si>
    <t>V4480112022S</t>
  </si>
  <si>
    <t>VIR CTR Facture boutique avril</t>
  </si>
  <si>
    <t>V9813452211482</t>
  </si>
  <si>
    <t>VIR FFESSM Fact 1059292 boutique CTR</t>
  </si>
  <si>
    <t>VIR FFESSM Fact 1012144 1012199 licences cartes</t>
  </si>
  <si>
    <t>VIR FFESSM Fact 1012199 cartes CTR</t>
  </si>
  <si>
    <t>VIR FFESSM Fact 1012199 cartes BIO</t>
  </si>
  <si>
    <t>CH LEGION Fact 180405</t>
  </si>
  <si>
    <t>CH7679060</t>
  </si>
  <si>
    <t>PLONGEE PORTO CIUTTATA</t>
  </si>
  <si>
    <t>V5280348218S</t>
  </si>
  <si>
    <t>VIR PLONGEE PORTO CIUTTATA Affiliation</t>
  </si>
  <si>
    <t>Licences cartes Avril 18 SEPA</t>
  </si>
  <si>
    <t>CH OCEANS Fact 180417</t>
  </si>
  <si>
    <t>CH 7893040</t>
  </si>
  <si>
    <t>CH 0328117</t>
  </si>
  <si>
    <t>CH A L EAU RANDO Fact 180437</t>
  </si>
  <si>
    <t xml:space="preserve">VIR CREBS Subvention </t>
  </si>
  <si>
    <t>Cotisation Jazz mai</t>
  </si>
  <si>
    <t>VIR Commission Archéologie Subvention</t>
  </si>
  <si>
    <t>VIR Commision Apnée Subvention</t>
  </si>
  <si>
    <t>VIR Comission Apnée</t>
  </si>
  <si>
    <t>VIR FFESM Fact FA53995</t>
  </si>
  <si>
    <t>VIR FFESSM Fact FA53995</t>
  </si>
  <si>
    <t>Facturation progéliance net</t>
  </si>
  <si>
    <t>CH LEGION Fact 180508</t>
  </si>
  <si>
    <t>CH 7679066</t>
  </si>
  <si>
    <t>VIR CTRE PLONGEE GOLFE PORTO Fact 180544</t>
  </si>
  <si>
    <t>V6788540125S</t>
  </si>
  <si>
    <t>VIR FFESSM Fact 1012257 10212310</t>
  </si>
  <si>
    <t>VIR FFESSM Fact 1012257 10212310 licences cartes</t>
  </si>
  <si>
    <t>VIR FFESSM Fact 10212310 cartes CTR</t>
  </si>
  <si>
    <t>VIR CREBS Annulation carte SCIORELLA</t>
  </si>
  <si>
    <t>VIR CREBS remboursement annulation Carte</t>
  </si>
  <si>
    <t>AVOIR FFESSM Anuulation carte CREBS</t>
  </si>
  <si>
    <t xml:space="preserve">Fact 1012352 FFESSM 1 carte </t>
  </si>
  <si>
    <t xml:space="preserve">Réglé par avoir </t>
  </si>
  <si>
    <t>REMB FRAIS IMPAYES</t>
  </si>
  <si>
    <t>Licences cartes Mai 18 SEPA</t>
  </si>
  <si>
    <t>VIR CASTILLE Fact 180533 erreur</t>
  </si>
  <si>
    <t>V8186231839S</t>
  </si>
  <si>
    <t>Frais sur prélèvement</t>
  </si>
  <si>
    <t>Cotisation Jazz juin</t>
  </si>
  <si>
    <t>VIR PARQUIER Fact 180512</t>
  </si>
  <si>
    <t>V8986974209S</t>
  </si>
  <si>
    <t>CH 2254</t>
  </si>
  <si>
    <t>CH</t>
  </si>
  <si>
    <t>VIR CTR Fact 180654</t>
  </si>
  <si>
    <t>VIR CREBS Fact 180655</t>
  </si>
  <si>
    <t>CH CERCLE DES NAGEURS Fact 180620</t>
  </si>
  <si>
    <t>CH 58445011</t>
  </si>
  <si>
    <t>SAS CORSICA SUB</t>
  </si>
  <si>
    <t>CH LEGION Fact 1806</t>
  </si>
  <si>
    <t>CH 7679077</t>
  </si>
  <si>
    <t>CH SAS CORSICA SUB Lien vers site</t>
  </si>
  <si>
    <t>CH 2774197</t>
  </si>
  <si>
    <t>Prélèvement affiliation Corsica sub</t>
  </si>
  <si>
    <t>VIR FFESSM Fact 1012367 1012413</t>
  </si>
  <si>
    <t>CH ASS DU TARAVAO Fact 180604</t>
  </si>
  <si>
    <t>CH4404295</t>
  </si>
  <si>
    <t>Licences cartes Juin 18 SEPA</t>
  </si>
  <si>
    <t>VIR COMMISSION APNEE Fact 180654</t>
  </si>
  <si>
    <t>V2582313873S</t>
  </si>
  <si>
    <t>Cotisation Jazz juillet</t>
  </si>
  <si>
    <t>AZURINEHébergement du site</t>
  </si>
  <si>
    <t>CH AIR CORSICA Bandeau publiciatire</t>
  </si>
  <si>
    <t xml:space="preserve">CH </t>
  </si>
  <si>
    <t>Corsica ferries internet</t>
  </si>
  <si>
    <t>CTR Cartes cmas juillet</t>
  </si>
  <si>
    <t>Corsica ferries Bandeau publicitaire</t>
  </si>
  <si>
    <t>VIR E RAGNOLE Cartes licences juillet 18 ERREUR</t>
  </si>
  <si>
    <t>VIR E RAGNOLLE Erreur destinataire pour CTR</t>
  </si>
  <si>
    <t>VIR pour CTR suite erreur E RAGNOLE</t>
  </si>
  <si>
    <t xml:space="preserve">Remboursement E RAGNOLE suite erreur </t>
  </si>
  <si>
    <t>Prélèvement affiliation Sasu Petit Marin</t>
  </si>
  <si>
    <t>CH LEGION Fact 180708</t>
  </si>
  <si>
    <t>CH8584041</t>
  </si>
  <si>
    <t>VIR FFESSM Fact 1012522 1012475</t>
  </si>
  <si>
    <t>VIR FFESSM Fact 1012522 apnée</t>
  </si>
  <si>
    <t>VIR FFESSM Fact 1012522 CTR</t>
  </si>
  <si>
    <t>VIR FFESSM Fact 1012522 CREBS</t>
  </si>
  <si>
    <t>Licences cartes Juillet 18 SEPA</t>
  </si>
  <si>
    <t>CH Ass subaquatique Taravao</t>
  </si>
  <si>
    <t>CH 4404302</t>
  </si>
  <si>
    <t>Cotisation Jazz Août</t>
  </si>
  <si>
    <t>CTR Cartes cmas Août Fact 180858</t>
  </si>
  <si>
    <t>VIR UCPA Fact 180855</t>
  </si>
  <si>
    <t>Vir PORTO Fact 180843</t>
  </si>
  <si>
    <t>CH UCPA Fact 180857</t>
  </si>
  <si>
    <t>ch</t>
  </si>
  <si>
    <t>CH Ass subaquatique Taravao Fact 180803</t>
  </si>
  <si>
    <t>CH 4404305</t>
  </si>
  <si>
    <t>cheques</t>
  </si>
  <si>
    <t>Subvention CNDS</t>
  </si>
  <si>
    <t>Fact 180860 Apnée</t>
  </si>
  <si>
    <t>VIR FFESSM Fact 1061186 boutique CTR</t>
  </si>
  <si>
    <t>Fact 1060186 boutique septembre FFESSM CTR</t>
  </si>
  <si>
    <t>FFESSM Fact 1012580</t>
  </si>
  <si>
    <t>FFESSM Fact 1012632</t>
  </si>
  <si>
    <t>FFESSM Fact 1012580 licences</t>
  </si>
  <si>
    <t>FFESSM Fact 1012632 cartes CMAS</t>
  </si>
  <si>
    <t>FFESSM Fact 1012632 cartes CMAS CTR</t>
  </si>
  <si>
    <t>CTR Cartes cmas septembre Fact 180943</t>
  </si>
  <si>
    <t>Fact 180943 CTR Cartes cmas</t>
  </si>
  <si>
    <t>Fact boutique 180944 CTR Septembre</t>
  </si>
  <si>
    <t>VIR CTR Fact 180844 BOUTIQUE FFESSM</t>
  </si>
  <si>
    <t>CH LEGION Fact 180804</t>
  </si>
  <si>
    <t>VIR Fact sept GOLFE PORTO</t>
  </si>
  <si>
    <t>Licences cartes Août18 SEPA</t>
  </si>
  <si>
    <t>Licences cartes Août 18 SEPA</t>
  </si>
  <si>
    <t>Cotisation Jazz Septembre</t>
  </si>
  <si>
    <t>Cotisations Nationales des clubs 33 x 60€</t>
  </si>
  <si>
    <t>Cotisations Régionales des clubs 77 x 50€</t>
  </si>
  <si>
    <t>Cotisations départementales des clubs 77 x 10€</t>
  </si>
  <si>
    <t xml:space="preserve">Facturation licences national  </t>
  </si>
  <si>
    <t>Facturation cartes double face national</t>
  </si>
  <si>
    <t>Licences cartes 1 au 15 septembre 18 SEPA</t>
  </si>
  <si>
    <t>VIR CTR Fact 180995</t>
  </si>
  <si>
    <t>Vir BURON Déplacements réunion</t>
  </si>
  <si>
    <t>Vir BURON Déplacements réunion Corte</t>
  </si>
  <si>
    <t>VIR CTR Subventions</t>
  </si>
  <si>
    <t>2ème acompte vubventions 2018 CTR</t>
  </si>
  <si>
    <t>VIR OFFICE DE L ENVIR ALIEN</t>
  </si>
  <si>
    <t>VIR BUDGET ALIEN OFFICE DE L ENVIR</t>
  </si>
  <si>
    <t>FFESM FACT 1012774</t>
  </si>
  <si>
    <t>FFESSM FACT 1012730</t>
  </si>
  <si>
    <t>FFESSM FACT 1012730 LICENCES</t>
  </si>
  <si>
    <t>FFESM FACT 1012774 CARTES CMAS</t>
  </si>
  <si>
    <t>FFESM FACT 1012774 CARTES CTR</t>
  </si>
  <si>
    <t>FFESM FACT 1012774 CARTES ARCHEO</t>
  </si>
  <si>
    <t>Maket Info Tampon</t>
  </si>
  <si>
    <t>Licences cartes 15 septembre au 30 septembre18 SEPA</t>
  </si>
  <si>
    <t>Licences cartes 15 septembre au 30 septembre 18 SEPA</t>
  </si>
  <si>
    <t>SEPA Cotisations club</t>
  </si>
  <si>
    <t>Licences cartes 15 septembre au 30 septembre18 et appel cotisations SEPA</t>
  </si>
  <si>
    <t>CH2255</t>
  </si>
  <si>
    <t>Vista Print</t>
  </si>
  <si>
    <t>Cotisation Jazz Octobre</t>
  </si>
  <si>
    <t>TAVARO Fact 1810</t>
  </si>
  <si>
    <t>CH 4404312</t>
  </si>
  <si>
    <t xml:space="preserve">TARAVO </t>
  </si>
  <si>
    <t>TARAVO</t>
  </si>
  <si>
    <t>FFESSM Fact 1012853 1012876</t>
  </si>
  <si>
    <t>FFESSM Fact 1012876 Cartes CTR</t>
  </si>
  <si>
    <t>Remboursement cotisations ALGAJOLA NATURE</t>
  </si>
  <si>
    <t>CH8584057</t>
  </si>
  <si>
    <t>CH8584058</t>
  </si>
  <si>
    <t>CH LEGION APPEL COTISATION Fact 181007</t>
  </si>
  <si>
    <t>CH LEGION Fact 180949</t>
  </si>
  <si>
    <t xml:space="preserve">Le Mandarin </t>
  </si>
  <si>
    <t>Note de frais Vrijens</t>
  </si>
  <si>
    <t>remise chèques</t>
  </si>
  <si>
    <t>VERT TIGE</t>
  </si>
  <si>
    <t>VERT TIGE Enterrement Gérard Areng</t>
  </si>
  <si>
    <t>CODEP 2A Ristournes licences et adhésions club</t>
  </si>
  <si>
    <t>CODEP 2B Ristournes licences et adhésions club</t>
  </si>
  <si>
    <t xml:space="preserve">Ristournes Licences </t>
  </si>
  <si>
    <t>06/11/0218</t>
  </si>
  <si>
    <t>Ristournes Licences</t>
  </si>
  <si>
    <t>virement</t>
  </si>
  <si>
    <t>Adhésion clubs CODEP 2A</t>
  </si>
  <si>
    <t>Adhésion clubs CODEP 2B</t>
  </si>
  <si>
    <t>STARESO ALIEN</t>
  </si>
  <si>
    <t>STARESO ALIEN séjour Scientifique</t>
  </si>
  <si>
    <t>CTR Fact 1810122 cartes Cmas</t>
  </si>
  <si>
    <t>Solde Subvention CREBS</t>
  </si>
  <si>
    <t>Solde subvention CREBS</t>
  </si>
  <si>
    <t>FFESSM Fact 1012946 1012908</t>
  </si>
  <si>
    <t>BURON Daniel déplacements Corte Alien</t>
  </si>
  <si>
    <t>Licences cartes Octobre 18 SEPA</t>
  </si>
  <si>
    <t>FFESSM Fact 1012946</t>
  </si>
  <si>
    <t>Frais sur prélèvements</t>
  </si>
  <si>
    <t>Reversement cartes départements 2018</t>
  </si>
  <si>
    <t>Reversement Licences départements 2019</t>
  </si>
  <si>
    <t>Reversement Cartes départements 2018</t>
  </si>
  <si>
    <t>Fact UCPA Licences cartes Août sept octobre</t>
  </si>
  <si>
    <t>Reste en compte commissions le 31/12/2018</t>
  </si>
  <si>
    <t>Licences adultes            calcul global avec Cartes</t>
  </si>
  <si>
    <t>Remboursement trop perçu Posidonia</t>
  </si>
  <si>
    <t>Cotisation Jazz Novembre</t>
  </si>
  <si>
    <t>Subvention 2018 Commission Apnée</t>
  </si>
  <si>
    <t>CTR Fact 181128 Cartes</t>
  </si>
  <si>
    <t>CREBS Fact 181129 Cartes</t>
  </si>
  <si>
    <t>CH LEGION Fact 181081</t>
  </si>
  <si>
    <t>CH 8584060</t>
  </si>
  <si>
    <t>Domaine PERALDI Salon</t>
  </si>
  <si>
    <t>L'Amirauté Déplacement Tribunal</t>
  </si>
  <si>
    <t>Frais Déplacements Ajaccio Vrijens</t>
  </si>
  <si>
    <t>2 chèques</t>
  </si>
  <si>
    <t>CH 8584061</t>
  </si>
  <si>
    <t>CH LEGION Fact 181104</t>
  </si>
  <si>
    <t xml:space="preserve">FFESSM Fact 1013084 1013038 </t>
  </si>
  <si>
    <t>FFESSM Fact 1013084 Cartes CTR</t>
  </si>
  <si>
    <t>CH 2257</t>
  </si>
  <si>
    <t>Le 24</t>
  </si>
  <si>
    <t>Hôtel de la Paix</t>
  </si>
  <si>
    <t>Licences Cartes Novembre 18 SEPA</t>
  </si>
  <si>
    <t>Cotisation Jazz Décembre</t>
  </si>
  <si>
    <t>VIR POIGET FRAIS Déplacements CD</t>
  </si>
  <si>
    <t>VIR DESOGERE Déplacements CD</t>
  </si>
  <si>
    <t>VIR ESCALES Frais déplacements CD</t>
  </si>
  <si>
    <t>VIGNOCHHI Jp déplacement CD</t>
  </si>
  <si>
    <t>VIR VRIJENS frais Déplacements CD</t>
  </si>
  <si>
    <t>FFESSM Fact 1013211 1013167</t>
  </si>
  <si>
    <t>FFESSM Fact 1013211 cartes CTR</t>
  </si>
  <si>
    <t>FFESSM Fact 1013211 cartes CREBS</t>
  </si>
  <si>
    <t>Avoir Région 01 janvier 2019</t>
  </si>
  <si>
    <t>Rejet SEPA SAS MARINA OUEST  Nov 2018</t>
  </si>
  <si>
    <t>Frais de Déplacements GRANDJEAN</t>
  </si>
  <si>
    <t>VIR BURON Déplacements CD</t>
  </si>
  <si>
    <t>Frais de rejet SEPA Marina Ouest</t>
  </si>
  <si>
    <t>Regul rejet SAS MARINA OUEST</t>
  </si>
  <si>
    <t>Regul SAS MARINA OUEST Nov 2018</t>
  </si>
  <si>
    <t>Produit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</si>
</sst>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  <numFmt numFmtId="174" formatCode="#,##0.00\ &quot;€&quot;"/>
    <numFmt numFmtId="175" formatCode="#,##0.00\ _€"/>
  </numFmts>
  <fonts count="76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20"/>
      <color indexed="10"/>
      <name val="Arial"/>
      <family val="2"/>
    </font>
    <font>
      <b/>
      <sz val="20"/>
      <color indexed="8"/>
      <name val="Calibri"/>
      <family val="2"/>
    </font>
    <font>
      <sz val="12"/>
      <color indexed="4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20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4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5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173" fontId="0" fillId="0" borderId="0" xfId="0" applyNumberFormat="1" applyAlignment="1">
      <alignment/>
    </xf>
    <xf numFmtId="4" fontId="8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 horizontal="right"/>
    </xf>
    <xf numFmtId="4" fontId="0" fillId="33" borderId="12" xfId="0" applyNumberForma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4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7" fillId="34" borderId="15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4" fontId="7" fillId="34" borderId="17" xfId="0" applyNumberFormat="1" applyFont="1" applyFill="1" applyBorder="1" applyAlignment="1">
      <alignment horizontal="right"/>
    </xf>
    <xf numFmtId="4" fontId="7" fillId="34" borderId="18" xfId="0" applyNumberFormat="1" applyFont="1" applyFill="1" applyBorder="1" applyAlignment="1">
      <alignment horizontal="right"/>
    </xf>
    <xf numFmtId="4" fontId="0" fillId="34" borderId="18" xfId="0" applyNumberForma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left"/>
    </xf>
    <xf numFmtId="4" fontId="9" fillId="34" borderId="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right"/>
    </xf>
    <xf numFmtId="4" fontId="0" fillId="33" borderId="18" xfId="0" applyNumberForma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center"/>
    </xf>
    <xf numFmtId="173" fontId="0" fillId="0" borderId="21" xfId="0" applyNumberFormat="1" applyFont="1" applyFill="1" applyBorder="1" applyAlignment="1">
      <alignment horizontal="right"/>
    </xf>
    <xf numFmtId="4" fontId="9" fillId="34" borderId="12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7" fillId="34" borderId="13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4" fontId="9" fillId="34" borderId="16" xfId="0" applyNumberFormat="1" applyFont="1" applyFill="1" applyBorder="1" applyAlignment="1">
      <alignment horizontal="right"/>
    </xf>
    <xf numFmtId="4" fontId="9" fillId="34" borderId="17" xfId="0" applyNumberFormat="1" applyFont="1" applyFill="1" applyBorder="1" applyAlignment="1">
      <alignment horizontal="left"/>
    </xf>
    <xf numFmtId="4" fontId="7" fillId="34" borderId="21" xfId="0" applyNumberFormat="1" applyFont="1" applyFill="1" applyBorder="1" applyAlignment="1">
      <alignment horizontal="right"/>
    </xf>
    <xf numFmtId="4" fontId="0" fillId="34" borderId="19" xfId="0" applyNumberFormat="1" applyFill="1" applyBorder="1" applyAlignment="1">
      <alignment horizontal="right"/>
    </xf>
    <xf numFmtId="3" fontId="0" fillId="34" borderId="15" xfId="0" applyNumberFormat="1" applyFill="1" applyBorder="1" applyAlignment="1">
      <alignment/>
    </xf>
    <xf numFmtId="4" fontId="12" fillId="34" borderId="16" xfId="0" applyNumberFormat="1" applyFont="1" applyFill="1" applyBorder="1" applyAlignment="1">
      <alignment horizontal="right"/>
    </xf>
    <xf numFmtId="4" fontId="12" fillId="34" borderId="17" xfId="0" applyNumberFormat="1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/>
    </xf>
    <xf numFmtId="4" fontId="8" fillId="34" borderId="19" xfId="0" applyNumberFormat="1" applyFont="1" applyFill="1" applyBorder="1" applyAlignment="1">
      <alignment horizontal="right"/>
    </xf>
    <xf numFmtId="4" fontId="17" fillId="34" borderId="1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35" borderId="13" xfId="0" applyNumberFormat="1" applyFont="1" applyFill="1" applyBorder="1" applyAlignment="1">
      <alignment horizontal="center"/>
    </xf>
    <xf numFmtId="4" fontId="5" fillId="35" borderId="16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0" fillId="36" borderId="13" xfId="0" applyNumberFormat="1" applyFont="1" applyFill="1" applyBorder="1" applyAlignment="1">
      <alignment horizontal="center"/>
    </xf>
    <xf numFmtId="4" fontId="5" fillId="36" borderId="20" xfId="0" applyNumberFormat="1" applyFont="1" applyFill="1" applyBorder="1" applyAlignment="1">
      <alignment horizontal="center"/>
    </xf>
    <xf numFmtId="4" fontId="3" fillId="36" borderId="21" xfId="0" applyNumberFormat="1" applyFont="1" applyFill="1" applyBorder="1" applyAlignment="1">
      <alignment horizontal="center"/>
    </xf>
    <xf numFmtId="4" fontId="3" fillId="36" borderId="22" xfId="0" applyNumberFormat="1" applyFont="1" applyFill="1" applyBorder="1" applyAlignment="1">
      <alignment horizontal="center"/>
    </xf>
    <xf numFmtId="4" fontId="3" fillId="36" borderId="20" xfId="0" applyNumberFormat="1" applyFont="1" applyFill="1" applyBorder="1" applyAlignment="1">
      <alignment horizontal="center"/>
    </xf>
    <xf numFmtId="4" fontId="5" fillId="36" borderId="16" xfId="0" applyNumberFormat="1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 horizontal="center"/>
    </xf>
    <xf numFmtId="4" fontId="11" fillId="36" borderId="23" xfId="0" applyNumberFormat="1" applyFont="1" applyFill="1" applyBorder="1" applyAlignment="1">
      <alignment horizontal="center"/>
    </xf>
    <xf numFmtId="4" fontId="11" fillId="36" borderId="14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15" fillId="33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173" fontId="3" fillId="37" borderId="10" xfId="0" applyNumberFormat="1" applyFont="1" applyFill="1" applyBorder="1" applyAlignment="1">
      <alignment/>
    </xf>
    <xf numFmtId="14" fontId="3" fillId="37" borderId="23" xfId="0" applyNumberFormat="1" applyFont="1" applyFill="1" applyBorder="1" applyAlignment="1">
      <alignment horizontal="center"/>
    </xf>
    <xf numFmtId="14" fontId="67" fillId="0" borderId="27" xfId="0" applyNumberFormat="1" applyFont="1" applyBorder="1" applyAlignment="1">
      <alignment horizontal="center"/>
    </xf>
    <xf numFmtId="173" fontId="3" fillId="9" borderId="10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173" fontId="0" fillId="0" borderId="15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6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4" fontId="0" fillId="38" borderId="10" xfId="0" applyNumberFormat="1" applyFill="1" applyBorder="1" applyAlignment="1">
      <alignment horizontal="left"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4" fontId="8" fillId="33" borderId="13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4" fontId="69" fillId="33" borderId="15" xfId="0" applyNumberFormat="1" applyFont="1" applyFill="1" applyBorder="1" applyAlignment="1">
      <alignment horizontal="right"/>
    </xf>
    <xf numFmtId="4" fontId="15" fillId="33" borderId="21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174" fontId="69" fillId="33" borderId="18" xfId="0" applyNumberFormat="1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center"/>
    </xf>
    <xf numFmtId="4" fontId="5" fillId="35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174" fontId="69" fillId="33" borderId="18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left"/>
    </xf>
    <xf numFmtId="4" fontId="5" fillId="0" borderId="25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" fontId="69" fillId="34" borderId="18" xfId="0" applyNumberFormat="1" applyFont="1" applyFill="1" applyBorder="1" applyAlignment="1">
      <alignment horizontal="right"/>
    </xf>
    <xf numFmtId="4" fontId="15" fillId="34" borderId="21" xfId="0" applyNumberFormat="1" applyFont="1" applyFill="1" applyBorder="1" applyAlignment="1">
      <alignment horizontal="center"/>
    </xf>
    <xf numFmtId="4" fontId="0" fillId="36" borderId="13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174" fontId="69" fillId="34" borderId="18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 horizontal="center"/>
    </xf>
    <xf numFmtId="4" fontId="5" fillId="36" borderId="2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left"/>
    </xf>
    <xf numFmtId="4" fontId="9" fillId="34" borderId="0" xfId="0" applyNumberFormat="1" applyFont="1" applyFill="1" applyBorder="1" applyAlignment="1">
      <alignment horizontal="left"/>
    </xf>
    <xf numFmtId="174" fontId="69" fillId="34" borderId="18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center"/>
    </xf>
    <xf numFmtId="4" fontId="3" fillId="36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3" fillId="36" borderId="20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3" fillId="36" borderId="16" xfId="0" applyNumberFormat="1" applyFont="1" applyFill="1" applyBorder="1" applyAlignment="1">
      <alignment horizontal="center"/>
    </xf>
    <xf numFmtId="4" fontId="69" fillId="34" borderId="15" xfId="0" applyNumberFormat="1" applyFont="1" applyFill="1" applyBorder="1" applyAlignment="1">
      <alignment horizontal="right"/>
    </xf>
    <xf numFmtId="4" fontId="7" fillId="34" borderId="13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4" fontId="15" fillId="34" borderId="15" xfId="0" applyNumberFormat="1" applyFont="1" applyFill="1" applyBorder="1" applyAlignment="1">
      <alignment horizontal="center"/>
    </xf>
    <xf numFmtId="174" fontId="69" fillId="34" borderId="17" xfId="0" applyNumberFormat="1" applyFont="1" applyFill="1" applyBorder="1" applyAlignment="1">
      <alignment/>
    </xf>
    <xf numFmtId="4" fontId="5" fillId="36" borderId="16" xfId="0" applyNumberFormat="1" applyFont="1" applyFill="1" applyBorder="1" applyAlignment="1">
      <alignment horizontal="center"/>
    </xf>
    <xf numFmtId="4" fontId="9" fillId="34" borderId="16" xfId="0" applyNumberFormat="1" applyFont="1" applyFill="1" applyBorder="1" applyAlignment="1">
      <alignment horizontal="right"/>
    </xf>
    <xf numFmtId="4" fontId="9" fillId="34" borderId="12" xfId="0" applyNumberFormat="1" applyFont="1" applyFill="1" applyBorder="1" applyAlignment="1">
      <alignment horizontal="left"/>
    </xf>
    <xf numFmtId="174" fontId="69" fillId="34" borderId="17" xfId="0" applyNumberFormat="1" applyFon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center"/>
    </xf>
    <xf numFmtId="4" fontId="11" fillId="36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11" fillId="36" borderId="14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9" fillId="34" borderId="12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4" fontId="12" fillId="34" borderId="16" xfId="0" applyNumberFormat="1" applyFont="1" applyFill="1" applyBorder="1" applyAlignment="1">
      <alignment horizontal="right"/>
    </xf>
    <xf numFmtId="4" fontId="12" fillId="34" borderId="12" xfId="0" applyNumberFormat="1" applyFont="1" applyFill="1" applyBorder="1" applyAlignment="1">
      <alignment horizontal="left"/>
    </xf>
    <xf numFmtId="4" fontId="17" fillId="34" borderId="17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4" fontId="5" fillId="0" borderId="2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173" fontId="0" fillId="0" borderId="15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173" fontId="0" fillId="0" borderId="21" xfId="0" applyNumberFormat="1" applyFont="1" applyFill="1" applyBorder="1" applyAlignment="1">
      <alignment horizontal="right"/>
    </xf>
    <xf numFmtId="4" fontId="0" fillId="36" borderId="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174" fontId="0" fillId="0" borderId="16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174" fontId="0" fillId="0" borderId="26" xfId="0" applyNumberFormat="1" applyFont="1" applyBorder="1" applyAlignment="1">
      <alignment horizontal="right"/>
    </xf>
    <xf numFmtId="174" fontId="0" fillId="0" borderId="27" xfId="0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36" borderId="29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6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3" fontId="3" fillId="9" borderId="19" xfId="0" applyNumberFormat="1" applyFont="1" applyFill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3" fontId="3" fillId="9" borderId="10" xfId="0" applyNumberFormat="1" applyFont="1" applyFill="1" applyBorder="1" applyAlignment="1">
      <alignment horizontal="right"/>
    </xf>
    <xf numFmtId="14" fontId="0" fillId="9" borderId="26" xfId="0" applyNumberFormat="1" applyFont="1" applyFill="1" applyBorder="1" applyAlignment="1">
      <alignment/>
    </xf>
    <xf numFmtId="14" fontId="0" fillId="9" borderId="27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4" fontId="0" fillId="38" borderId="10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14" fontId="3" fillId="37" borderId="23" xfId="0" applyNumberFormat="1" applyFont="1" applyFill="1" applyBorder="1" applyAlignment="1">
      <alignment horizontal="center"/>
    </xf>
    <xf numFmtId="173" fontId="3" fillId="37" borderId="10" xfId="0" applyNumberFormat="1" applyFont="1" applyFill="1" applyBorder="1" applyAlignment="1">
      <alignment/>
    </xf>
    <xf numFmtId="14" fontId="67" fillId="0" borderId="27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3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3" fillId="37" borderId="23" xfId="0" applyNumberFormat="1" applyFont="1" applyFill="1" applyBorder="1" applyAlignment="1">
      <alignment horizontal="center"/>
    </xf>
    <xf numFmtId="173" fontId="3" fillId="37" borderId="10" xfId="0" applyNumberFormat="1" applyFont="1" applyFill="1" applyBorder="1" applyAlignment="1">
      <alignment/>
    </xf>
    <xf numFmtId="14" fontId="67" fillId="0" borderId="27" xfId="0" applyNumberFormat="1" applyFont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3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14" fontId="0" fillId="38" borderId="10" xfId="0" applyNumberFormat="1" applyFont="1" applyFill="1" applyBorder="1" applyAlignment="1">
      <alignment horizontal="left"/>
    </xf>
    <xf numFmtId="14" fontId="0" fillId="38" borderId="10" xfId="0" applyNumberFormat="1" applyFont="1" applyFill="1" applyBorder="1" applyAlignment="1">
      <alignment/>
    </xf>
    <xf numFmtId="14" fontId="0" fillId="38" borderId="10" xfId="0" applyNumberFormat="1" applyFont="1" applyFill="1" applyBorder="1" applyAlignment="1">
      <alignment horizontal="center"/>
    </xf>
    <xf numFmtId="14" fontId="0" fillId="0" borderId="2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3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3" fillId="37" borderId="23" xfId="0" applyNumberFormat="1" applyFont="1" applyFill="1" applyBorder="1" applyAlignment="1">
      <alignment horizontal="center"/>
    </xf>
    <xf numFmtId="173" fontId="3" fillId="37" borderId="10" xfId="0" applyNumberFormat="1" applyFont="1" applyFill="1" applyBorder="1" applyAlignment="1">
      <alignment/>
    </xf>
    <xf numFmtId="14" fontId="67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14" fontId="0" fillId="39" borderId="10" xfId="0" applyNumberFormat="1" applyFill="1" applyBorder="1" applyAlignment="1">
      <alignment horizontal="left"/>
    </xf>
    <xf numFmtId="174" fontId="0" fillId="39" borderId="10" xfId="0" applyNumberForma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0" fillId="38" borderId="10" xfId="0" applyNumberFormat="1" applyFont="1" applyFill="1" applyBorder="1" applyAlignment="1">
      <alignment horizontal="center"/>
    </xf>
    <xf numFmtId="173" fontId="0" fillId="38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center"/>
    </xf>
    <xf numFmtId="173" fontId="67" fillId="0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19" borderId="13" xfId="0" applyFill="1" applyBorder="1" applyAlignment="1">
      <alignment horizontal="center"/>
    </xf>
    <xf numFmtId="0" fontId="42" fillId="19" borderId="13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  <xf numFmtId="0" fontId="42" fillId="40" borderId="13" xfId="0" applyFont="1" applyFill="1" applyBorder="1" applyAlignment="1">
      <alignment horizontal="center"/>
    </xf>
    <xf numFmtId="0" fontId="42" fillId="40" borderId="21" xfId="0" applyFont="1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42" fillId="19" borderId="16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2" fillId="40" borderId="16" xfId="0" applyFont="1" applyFill="1" applyBorder="1" applyAlignment="1">
      <alignment horizontal="center"/>
    </xf>
    <xf numFmtId="0" fontId="42" fillId="40" borderId="19" xfId="0" applyFont="1" applyFill="1" applyBorder="1" applyAlignment="1">
      <alignment horizontal="center"/>
    </xf>
    <xf numFmtId="0" fontId="65" fillId="0" borderId="31" xfId="0" applyFont="1" applyBorder="1" applyAlignment="1">
      <alignment/>
    </xf>
    <xf numFmtId="0" fontId="50" fillId="0" borderId="0" xfId="0" applyFont="1" applyAlignment="1">
      <alignment/>
    </xf>
    <xf numFmtId="0" fontId="65" fillId="0" borderId="32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34" xfId="0" applyFont="1" applyBorder="1" applyAlignment="1">
      <alignment/>
    </xf>
    <xf numFmtId="0" fontId="70" fillId="19" borderId="11" xfId="0" applyFont="1" applyFill="1" applyBorder="1" applyAlignment="1">
      <alignment/>
    </xf>
    <xf numFmtId="0" fontId="0" fillId="19" borderId="21" xfId="0" applyFont="1" applyFill="1" applyBorder="1" applyAlignment="1">
      <alignment horizontal="center" vertical="center"/>
    </xf>
    <xf numFmtId="0" fontId="0" fillId="19" borderId="19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174" fontId="0" fillId="0" borderId="0" xfId="0" applyNumberFormat="1" applyAlignment="1">
      <alignment/>
    </xf>
    <xf numFmtId="14" fontId="0" fillId="38" borderId="10" xfId="0" applyNumberFormat="1" applyFont="1" applyFill="1" applyBorder="1" applyAlignment="1">
      <alignment/>
    </xf>
    <xf numFmtId="173" fontId="0" fillId="38" borderId="10" xfId="0" applyNumberFormat="1" applyFont="1" applyFill="1" applyBorder="1" applyAlignment="1">
      <alignment/>
    </xf>
    <xf numFmtId="173" fontId="0" fillId="38" borderId="10" xfId="0" applyNumberFormat="1" applyFont="1" applyFill="1" applyBorder="1" applyAlignment="1">
      <alignment horizontal="right"/>
    </xf>
    <xf numFmtId="174" fontId="13" fillId="0" borderId="30" xfId="0" applyNumberFormat="1" applyFont="1" applyBorder="1" applyAlignment="1">
      <alignment/>
    </xf>
    <xf numFmtId="174" fontId="14" fillId="0" borderId="11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/>
    </xf>
    <xf numFmtId="173" fontId="71" fillId="0" borderId="10" xfId="0" applyNumberFormat="1" applyFont="1" applyFill="1" applyBorder="1" applyAlignment="1">
      <alignment/>
    </xf>
    <xf numFmtId="174" fontId="72" fillId="40" borderId="11" xfId="0" applyNumberFormat="1" applyFont="1" applyFill="1" applyBorder="1" applyAlignment="1">
      <alignment horizontal="center" vertical="center"/>
    </xf>
    <xf numFmtId="174" fontId="72" fillId="19" borderId="11" xfId="0" applyNumberFormat="1" applyFont="1" applyFill="1" applyBorder="1" applyAlignment="1">
      <alignment horizontal="center"/>
    </xf>
    <xf numFmtId="174" fontId="5" fillId="19" borderId="11" xfId="0" applyNumberFormat="1" applyFont="1" applyFill="1" applyBorder="1" applyAlignment="1">
      <alignment horizontal="center" vertical="center"/>
    </xf>
    <xf numFmtId="174" fontId="72" fillId="36" borderId="11" xfId="0" applyNumberFormat="1" applyFont="1" applyFill="1" applyBorder="1" applyAlignment="1">
      <alignment horizontal="center" vertical="center"/>
    </xf>
    <xf numFmtId="174" fontId="15" fillId="0" borderId="20" xfId="0" applyNumberFormat="1" applyFont="1" applyBorder="1" applyAlignment="1">
      <alignment/>
    </xf>
    <xf numFmtId="174" fontId="73" fillId="0" borderId="20" xfId="0" applyNumberFormat="1" applyFont="1" applyBorder="1" applyAlignment="1">
      <alignment horizontal="center"/>
    </xf>
    <xf numFmtId="174" fontId="74" fillId="0" borderId="20" xfId="0" applyNumberFormat="1" applyFont="1" applyBorder="1" applyAlignment="1">
      <alignment horizontal="center"/>
    </xf>
    <xf numFmtId="174" fontId="74" fillId="36" borderId="20" xfId="0" applyNumberFormat="1" applyFont="1" applyFill="1" applyBorder="1" applyAlignment="1">
      <alignment horizontal="center"/>
    </xf>
    <xf numFmtId="174" fontId="15" fillId="0" borderId="20" xfId="0" applyNumberFormat="1" applyFont="1" applyBorder="1" applyAlignment="1">
      <alignment horizontal="center"/>
    </xf>
    <xf numFmtId="174" fontId="15" fillId="0" borderId="22" xfId="0" applyNumberFormat="1" applyFont="1" applyBorder="1" applyAlignment="1">
      <alignment horizontal="center"/>
    </xf>
    <xf numFmtId="174" fontId="15" fillId="0" borderId="35" xfId="0" applyNumberFormat="1" applyFont="1" applyBorder="1" applyAlignment="1">
      <alignment horizontal="center"/>
    </xf>
    <xf numFmtId="174" fontId="15" fillId="0" borderId="36" xfId="0" applyNumberFormat="1" applyFont="1" applyBorder="1" applyAlignment="1">
      <alignment horizontal="center"/>
    </xf>
    <xf numFmtId="174" fontId="74" fillId="36" borderId="36" xfId="0" applyNumberFormat="1" applyFont="1" applyFill="1" applyBorder="1" applyAlignment="1">
      <alignment horizontal="center"/>
    </xf>
    <xf numFmtId="174" fontId="74" fillId="0" borderId="22" xfId="0" applyNumberFormat="1" applyFont="1" applyBorder="1" applyAlignment="1">
      <alignment horizontal="center"/>
    </xf>
    <xf numFmtId="174" fontId="15" fillId="0" borderId="37" xfId="0" applyNumberFormat="1" applyFont="1" applyBorder="1" applyAlignment="1">
      <alignment horizontal="center"/>
    </xf>
    <xf numFmtId="174" fontId="15" fillId="0" borderId="38" xfId="0" applyNumberFormat="1" applyFont="1" applyBorder="1" applyAlignment="1">
      <alignment horizontal="center"/>
    </xf>
    <xf numFmtId="174" fontId="15" fillId="0" borderId="37" xfId="0" applyNumberFormat="1" applyFont="1" applyBorder="1" applyAlignment="1">
      <alignment/>
    </xf>
    <xf numFmtId="174" fontId="15" fillId="0" borderId="36" xfId="0" applyNumberFormat="1" applyFont="1" applyBorder="1" applyAlignment="1">
      <alignment/>
    </xf>
    <xf numFmtId="174" fontId="15" fillId="36" borderId="36" xfId="0" applyNumberFormat="1" applyFont="1" applyFill="1" applyBorder="1" applyAlignment="1">
      <alignment horizontal="center"/>
    </xf>
    <xf numFmtId="174" fontId="5" fillId="19" borderId="1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left"/>
    </xf>
    <xf numFmtId="4" fontId="0" fillId="0" borderId="2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left"/>
    </xf>
    <xf numFmtId="4" fontId="3" fillId="33" borderId="16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67" fillId="0" borderId="26" xfId="0" applyNumberFormat="1" applyFont="1" applyBorder="1" applyAlignment="1">
      <alignment horizontal="left"/>
    </xf>
    <xf numFmtId="4" fontId="67" fillId="0" borderId="27" xfId="0" applyNumberFormat="1" applyFont="1" applyBorder="1" applyAlignment="1">
      <alignment horizontal="left"/>
    </xf>
    <xf numFmtId="4" fontId="67" fillId="0" borderId="23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left"/>
    </xf>
    <xf numFmtId="4" fontId="15" fillId="0" borderId="23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15" fillId="0" borderId="27" xfId="0" applyNumberFormat="1" applyFont="1" applyBorder="1" applyAlignment="1">
      <alignment horizontal="left"/>
    </xf>
    <xf numFmtId="174" fontId="68" fillId="0" borderId="30" xfId="0" applyNumberFormat="1" applyFont="1" applyBorder="1" applyAlignment="1">
      <alignment horizontal="right" vertical="center"/>
    </xf>
    <xf numFmtId="174" fontId="68" fillId="0" borderId="29" xfId="0" applyNumberFormat="1" applyFont="1" applyBorder="1" applyAlignment="1">
      <alignment horizontal="right" vertical="center"/>
    </xf>
    <xf numFmtId="4" fontId="68" fillId="0" borderId="0" xfId="0" applyNumberFormat="1" applyFont="1" applyAlignment="1">
      <alignment horizontal="left"/>
    </xf>
    <xf numFmtId="4" fontId="1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7" borderId="26" xfId="0" applyNumberFormat="1" applyFont="1" applyFill="1" applyBorder="1" applyAlignment="1">
      <alignment horizontal="center"/>
    </xf>
    <xf numFmtId="14" fontId="3" fillId="37" borderId="23" xfId="0" applyNumberFormat="1" applyFont="1" applyFill="1" applyBorder="1" applyAlignment="1">
      <alignment horizontal="center"/>
    </xf>
    <xf numFmtId="173" fontId="67" fillId="0" borderId="26" xfId="0" applyNumberFormat="1" applyFont="1" applyBorder="1" applyAlignment="1">
      <alignment horizontal="center"/>
    </xf>
    <xf numFmtId="14" fontId="67" fillId="0" borderId="23" xfId="0" applyNumberFormat="1" applyFont="1" applyBorder="1" applyAlignment="1">
      <alignment horizontal="center"/>
    </xf>
    <xf numFmtId="14" fontId="67" fillId="0" borderId="26" xfId="0" applyNumberFormat="1" applyFont="1" applyBorder="1" applyAlignment="1">
      <alignment horizontal="center"/>
    </xf>
    <xf numFmtId="14" fontId="67" fillId="0" borderId="27" xfId="0" applyNumberFormat="1" applyFont="1" applyBorder="1" applyAlignment="1">
      <alignment horizontal="center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41" xfId="0" applyNumberFormat="1" applyFont="1" applyFill="1" applyBorder="1" applyAlignment="1">
      <alignment horizontal="left"/>
    </xf>
    <xf numFmtId="14" fontId="0" fillId="9" borderId="26" xfId="0" applyNumberFormat="1" applyFont="1" applyFill="1" applyBorder="1" applyAlignment="1">
      <alignment horizontal="left"/>
    </xf>
    <xf numFmtId="14" fontId="0" fillId="9" borderId="27" xfId="0" applyNumberFormat="1" applyFill="1" applyBorder="1" applyAlignment="1">
      <alignment horizontal="left"/>
    </xf>
    <xf numFmtId="14" fontId="0" fillId="9" borderId="23" xfId="0" applyNumberFormat="1" applyFill="1" applyBorder="1" applyAlignment="1">
      <alignment horizontal="left"/>
    </xf>
    <xf numFmtId="14" fontId="0" fillId="9" borderId="27" xfId="0" applyNumberFormat="1" applyFont="1" applyFill="1" applyBorder="1" applyAlignment="1">
      <alignment horizontal="left"/>
    </xf>
    <xf numFmtId="14" fontId="0" fillId="9" borderId="23" xfId="0" applyNumberFormat="1" applyFont="1" applyFill="1" applyBorder="1" applyAlignment="1">
      <alignment horizontal="left"/>
    </xf>
    <xf numFmtId="14" fontId="0" fillId="9" borderId="26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7" borderId="23" xfId="0" applyNumberFormat="1" applyFont="1" applyFill="1" applyBorder="1" applyAlignment="1">
      <alignment horizontal="center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41" xfId="0" applyNumberFormat="1" applyFont="1" applyFill="1" applyBorder="1" applyAlignment="1">
      <alignment horizontal="left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26" xfId="0" applyNumberFormat="1" applyFont="1" applyFill="1" applyBorder="1" applyAlignment="1">
      <alignment horizontal="left"/>
    </xf>
    <xf numFmtId="14" fontId="0" fillId="9" borderId="27" xfId="0" applyNumberFormat="1" applyFont="1" applyFill="1" applyBorder="1" applyAlignment="1">
      <alignment horizontal="left"/>
    </xf>
    <xf numFmtId="14" fontId="0" fillId="9" borderId="23" xfId="0" applyNumberFormat="1" applyFont="1" applyFill="1" applyBorder="1" applyAlignment="1">
      <alignment horizontal="left"/>
    </xf>
    <xf numFmtId="14" fontId="0" fillId="9" borderId="27" xfId="0" applyNumberFormat="1" applyFont="1" applyFill="1" applyBorder="1" applyAlignment="1">
      <alignment horizontal="left"/>
    </xf>
    <xf numFmtId="14" fontId="0" fillId="9" borderId="23" xfId="0" applyNumberFormat="1" applyFont="1" applyFill="1" applyBorder="1" applyAlignment="1">
      <alignment horizontal="left"/>
    </xf>
    <xf numFmtId="14" fontId="3" fillId="37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9" borderId="26" xfId="0" applyNumberFormat="1" applyFont="1" applyFill="1" applyBorder="1" applyAlignment="1">
      <alignment horizontal="left"/>
    </xf>
    <xf numFmtId="14" fontId="0" fillId="9" borderId="27" xfId="0" applyNumberFormat="1" applyFont="1" applyFill="1" applyBorder="1" applyAlignment="1">
      <alignment horizontal="left"/>
    </xf>
    <xf numFmtId="14" fontId="0" fillId="9" borderId="23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7" borderId="23" xfId="0" applyNumberFormat="1" applyFont="1" applyFill="1" applyBorder="1" applyAlignment="1">
      <alignment horizontal="center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41" xfId="0" applyNumberFormat="1" applyFont="1" applyFill="1" applyBorder="1" applyAlignment="1">
      <alignment horizontal="left"/>
    </xf>
    <xf numFmtId="0" fontId="75" fillId="0" borderId="42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65" fillId="19" borderId="43" xfId="0" applyFont="1" applyFill="1" applyBorder="1" applyAlignment="1">
      <alignment horizontal="center" vertical="center"/>
    </xf>
    <xf numFmtId="0" fontId="65" fillId="19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14" fontId="1" fillId="0" borderId="27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left"/>
    </xf>
    <xf numFmtId="14" fontId="0" fillId="0" borderId="27" xfId="0" applyNumberFormat="1" applyFont="1" applyFill="1" applyBorder="1" applyAlignment="1">
      <alignment horizontal="left"/>
    </xf>
    <xf numFmtId="14" fontId="0" fillId="0" borderId="23" xfId="0" applyNumberFormat="1" applyFont="1" applyFill="1" applyBorder="1" applyAlignment="1">
      <alignment horizontal="left"/>
    </xf>
    <xf numFmtId="14" fontId="0" fillId="0" borderId="27" xfId="0" applyNumberForma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14" fontId="1" fillId="0" borderId="27" xfId="0" applyNumberFormat="1" applyFont="1" applyFill="1" applyBorder="1" applyAlignment="1">
      <alignment horizontal="center"/>
    </xf>
    <xf numFmtId="173" fontId="1" fillId="0" borderId="26" xfId="0" applyNumberFormat="1" applyFont="1" applyFill="1" applyBorder="1" applyAlignment="1">
      <alignment horizontal="left"/>
    </xf>
    <xf numFmtId="14" fontId="1" fillId="0" borderId="27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3" fillId="33" borderId="16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 horizontal="left"/>
    </xf>
    <xf numFmtId="4" fontId="3" fillId="34" borderId="12" xfId="0" applyNumberFormat="1" applyFont="1" applyFill="1" applyBorder="1" applyAlignment="1">
      <alignment horizontal="left"/>
    </xf>
    <xf numFmtId="4" fontId="3" fillId="34" borderId="18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23" xfId="0" applyNumberForma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7" xfId="0" applyNumberFormat="1" applyFont="1" applyBorder="1" applyAlignment="1">
      <alignment horizontal="left"/>
    </xf>
    <xf numFmtId="4" fontId="0" fillId="0" borderId="2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7"/>
  <sheetViews>
    <sheetView tabSelected="1" view="pageBreakPreview" zoomScale="110" zoomScaleSheetLayoutView="110" zoomScalePageLayoutView="0" workbookViewId="0" topLeftCell="A55">
      <selection activeCell="K62" sqref="K62"/>
    </sheetView>
  </sheetViews>
  <sheetFormatPr defaultColWidth="10.8515625" defaultRowHeight="12.75"/>
  <cols>
    <col min="1" max="2" width="10.8515625" style="109" customWidth="1"/>
    <col min="3" max="3" width="7.57421875" style="109" customWidth="1"/>
    <col min="4" max="4" width="10.8515625" style="109" customWidth="1"/>
    <col min="5" max="5" width="2.421875" style="109" customWidth="1"/>
    <col min="6" max="6" width="14.7109375" style="109" customWidth="1"/>
    <col min="7" max="7" width="15.57421875" style="109" customWidth="1"/>
    <col min="8" max="8" width="0.85546875" style="109" customWidth="1"/>
    <col min="9" max="9" width="15.28125" style="109" bestFit="1" customWidth="1"/>
    <col min="10" max="10" width="33.00390625" style="109" customWidth="1"/>
    <col min="11" max="11" width="14.7109375" style="109" customWidth="1"/>
    <col min="12" max="12" width="15.57421875" style="109" bestFit="1" customWidth="1"/>
    <col min="13" max="16384" width="10.8515625" style="109" customWidth="1"/>
  </cols>
  <sheetData>
    <row r="1" spans="1:12" ht="30">
      <c r="A1" s="380" t="s">
        <v>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25.5">
      <c r="A2" s="384" t="s">
        <v>128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8">
      <c r="A3" s="382" t="s">
        <v>129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ht="12.75">
      <c r="A4" s="386"/>
      <c r="B4" s="386"/>
      <c r="C4" s="386"/>
      <c r="D4" s="386"/>
      <c r="E4" s="386"/>
      <c r="F4" s="386"/>
      <c r="G4" s="110"/>
      <c r="H4" s="110"/>
      <c r="I4" s="110"/>
      <c r="J4" s="111"/>
      <c r="K4" s="112"/>
      <c r="L4" s="113"/>
    </row>
    <row r="5" spans="1:12" ht="15">
      <c r="A5" s="114" t="s">
        <v>9</v>
      </c>
      <c r="B5" s="115"/>
      <c r="C5" s="115"/>
      <c r="D5" s="115"/>
      <c r="E5" s="116"/>
      <c r="F5" s="117" t="s">
        <v>93</v>
      </c>
      <c r="G5" s="118" t="s">
        <v>10</v>
      </c>
      <c r="H5" s="119"/>
      <c r="I5" s="120"/>
      <c r="J5" s="121"/>
      <c r="K5" s="117" t="s">
        <v>93</v>
      </c>
      <c r="L5" s="118" t="s">
        <v>11</v>
      </c>
    </row>
    <row r="6" spans="1:12" ht="15.75">
      <c r="A6" s="371" t="s">
        <v>27</v>
      </c>
      <c r="B6" s="372"/>
      <c r="C6" s="122"/>
      <c r="D6" s="123"/>
      <c r="E6" s="124"/>
      <c r="F6" s="125">
        <v>2850</v>
      </c>
      <c r="G6" s="126">
        <f>SUM(F7:F9)</f>
        <v>2960</v>
      </c>
      <c r="H6" s="127"/>
      <c r="I6" s="128"/>
      <c r="J6" s="129"/>
      <c r="K6" s="130">
        <v>6600</v>
      </c>
      <c r="L6" s="131">
        <f>SUM(K7:K9)</f>
        <v>6720</v>
      </c>
    </row>
    <row r="7" spans="1:12" ht="15.75">
      <c r="A7" s="373" t="s">
        <v>106</v>
      </c>
      <c r="B7" s="373"/>
      <c r="C7" s="373"/>
      <c r="D7" s="373"/>
      <c r="E7" s="374"/>
      <c r="F7" s="132">
        <f>SUM('Poste 1 Cotisations'!D6)</f>
        <v>2100</v>
      </c>
      <c r="G7" s="133"/>
      <c r="H7" s="134"/>
      <c r="I7" s="373" t="s">
        <v>106</v>
      </c>
      <c r="J7" s="374"/>
      <c r="K7" s="132">
        <f>SUM('Poste 1 Cotisations'!E6)</f>
        <v>1920</v>
      </c>
      <c r="L7" s="133"/>
    </row>
    <row r="8" spans="1:12" ht="15.75">
      <c r="A8" s="375" t="s">
        <v>108</v>
      </c>
      <c r="B8" s="373"/>
      <c r="C8" s="373"/>
      <c r="D8" s="373"/>
      <c r="E8" s="374"/>
      <c r="F8" s="132">
        <f>SUM('Poste 1 Cotisations'!D11)</f>
        <v>50</v>
      </c>
      <c r="G8" s="133"/>
      <c r="H8" s="134"/>
      <c r="I8" s="348" t="s">
        <v>108</v>
      </c>
      <c r="J8" s="370"/>
      <c r="K8" s="132">
        <f>SUM('Poste 1 Cotisations'!E11)</f>
        <v>4000</v>
      </c>
      <c r="L8" s="136"/>
    </row>
    <row r="9" spans="1:12" ht="15.75">
      <c r="A9" s="373" t="s">
        <v>107</v>
      </c>
      <c r="B9" s="373"/>
      <c r="C9" s="373"/>
      <c r="D9" s="373"/>
      <c r="E9" s="374"/>
      <c r="F9" s="132">
        <f>SUM('Poste 1 Cotisations'!D20)</f>
        <v>810</v>
      </c>
      <c r="G9" s="133"/>
      <c r="H9" s="134"/>
      <c r="I9" s="358" t="s">
        <v>107</v>
      </c>
      <c r="J9" s="348"/>
      <c r="K9" s="132">
        <f>SUM('Poste 1 Cotisations'!E20)</f>
        <v>800</v>
      </c>
      <c r="L9" s="136"/>
    </row>
    <row r="10" spans="1:12" ht="15">
      <c r="A10" s="137" t="s">
        <v>12</v>
      </c>
      <c r="B10" s="138"/>
      <c r="C10" s="138"/>
      <c r="D10" s="138"/>
      <c r="E10" s="139"/>
      <c r="F10" s="140" t="s">
        <v>93</v>
      </c>
      <c r="G10" s="141" t="s">
        <v>10</v>
      </c>
      <c r="H10" s="142"/>
      <c r="I10" s="137"/>
      <c r="J10" s="139"/>
      <c r="K10" s="140" t="s">
        <v>93</v>
      </c>
      <c r="L10" s="141" t="s">
        <v>11</v>
      </c>
    </row>
    <row r="11" spans="1:12" ht="15.75">
      <c r="A11" s="143" t="s">
        <v>32</v>
      </c>
      <c r="B11" s="144"/>
      <c r="C11" s="144"/>
      <c r="D11" s="144"/>
      <c r="E11" s="144"/>
      <c r="F11" s="145">
        <v>98390</v>
      </c>
      <c r="G11" s="146">
        <f>SUM(F12:F21)</f>
        <v>102583.85999999999</v>
      </c>
      <c r="H11" s="147"/>
      <c r="I11" s="148"/>
      <c r="J11" s="149"/>
      <c r="K11" s="150">
        <v>130333</v>
      </c>
      <c r="L11" s="146">
        <f>SUM(K12:K21)</f>
        <v>131190.99999999997</v>
      </c>
    </row>
    <row r="12" spans="1:12" ht="15.75">
      <c r="A12" s="375" t="s">
        <v>589</v>
      </c>
      <c r="B12" s="373"/>
      <c r="C12" s="373"/>
      <c r="D12" s="373"/>
      <c r="E12" s="374"/>
      <c r="F12" s="132">
        <f>SUM('Poste 2 licences et cartes'!D6)</f>
        <v>88631.88999999998</v>
      </c>
      <c r="G12" s="151"/>
      <c r="H12" s="152"/>
      <c r="I12" s="358" t="s">
        <v>103</v>
      </c>
      <c r="J12" s="358"/>
      <c r="K12" s="132">
        <f>SUM('Poste 2 licences et cartes'!E6)</f>
        <v>123920.19999999998</v>
      </c>
      <c r="L12" s="136"/>
    </row>
    <row r="13" spans="1:12" ht="15.75">
      <c r="A13" s="360" t="s">
        <v>98</v>
      </c>
      <c r="B13" s="361"/>
      <c r="C13" s="361"/>
      <c r="D13" s="361"/>
      <c r="E13" s="362"/>
      <c r="F13" s="132">
        <v>0</v>
      </c>
      <c r="G13" s="153"/>
      <c r="H13" s="154"/>
      <c r="I13" s="348" t="s">
        <v>100</v>
      </c>
      <c r="J13" s="349"/>
      <c r="K13" s="132">
        <v>0</v>
      </c>
      <c r="L13" s="133"/>
    </row>
    <row r="14" spans="1:12" ht="15.75">
      <c r="A14" s="360" t="s">
        <v>99</v>
      </c>
      <c r="B14" s="361"/>
      <c r="C14" s="361"/>
      <c r="D14" s="361"/>
      <c r="E14" s="362"/>
      <c r="F14" s="132">
        <v>0</v>
      </c>
      <c r="G14" s="153"/>
      <c r="H14" s="154"/>
      <c r="I14" s="348" t="s">
        <v>99</v>
      </c>
      <c r="J14" s="349"/>
      <c r="K14" s="132">
        <v>0</v>
      </c>
      <c r="L14" s="133"/>
    </row>
    <row r="15" spans="1:12" ht="15.75">
      <c r="A15" s="360" t="s">
        <v>101</v>
      </c>
      <c r="B15" s="361"/>
      <c r="C15" s="361"/>
      <c r="D15" s="361"/>
      <c r="E15" s="362"/>
      <c r="F15" s="132">
        <v>0</v>
      </c>
      <c r="G15" s="153"/>
      <c r="H15" s="154"/>
      <c r="I15" s="348" t="s">
        <v>102</v>
      </c>
      <c r="J15" s="349"/>
      <c r="K15" s="132">
        <v>0</v>
      </c>
      <c r="L15" s="133"/>
    </row>
    <row r="16" spans="1:12" ht="15.75">
      <c r="A16" s="348" t="s">
        <v>46</v>
      </c>
      <c r="B16" s="370"/>
      <c r="C16" s="370"/>
      <c r="D16" s="370"/>
      <c r="E16" s="349"/>
      <c r="F16" s="132">
        <f>SUM('Poste 2 licences et cartes'!D120)</f>
        <v>1787</v>
      </c>
      <c r="G16" s="153"/>
      <c r="H16" s="154"/>
      <c r="I16" s="348" t="s">
        <v>46</v>
      </c>
      <c r="J16" s="349"/>
      <c r="K16" s="132">
        <f>SUM('Poste 2 licences et cartes'!E120)</f>
        <v>1715</v>
      </c>
      <c r="L16" s="133"/>
    </row>
    <row r="17" spans="1:12" ht="15.75">
      <c r="A17" s="365" t="s">
        <v>130</v>
      </c>
      <c r="B17" s="366"/>
      <c r="C17" s="366"/>
      <c r="D17" s="366"/>
      <c r="E17" s="366"/>
      <c r="F17" s="132">
        <f>SUM('Poste 2 licences et cartes'!D189)</f>
        <v>5100.35</v>
      </c>
      <c r="G17" s="153"/>
      <c r="H17" s="154"/>
      <c r="I17" s="367"/>
      <c r="J17" s="368"/>
      <c r="K17" s="132"/>
      <c r="L17" s="133"/>
    </row>
    <row r="18" spans="1:12" ht="15.75">
      <c r="A18" s="365" t="s">
        <v>131</v>
      </c>
      <c r="B18" s="366"/>
      <c r="C18" s="366"/>
      <c r="D18" s="366"/>
      <c r="E18" s="366"/>
      <c r="F18" s="132">
        <f>SUM('Poste 2 licences et cartes'!D194)</f>
        <v>3199.84</v>
      </c>
      <c r="G18" s="153"/>
      <c r="H18" s="154"/>
      <c r="I18" s="357"/>
      <c r="J18" s="349"/>
      <c r="K18" s="132"/>
      <c r="L18" s="136"/>
    </row>
    <row r="19" spans="1:12" ht="15.75">
      <c r="A19" s="365" t="s">
        <v>132</v>
      </c>
      <c r="B19" s="366"/>
      <c r="C19" s="366"/>
      <c r="D19" s="366"/>
      <c r="E19" s="366"/>
      <c r="F19" s="132">
        <f>SUM('Poste 2 licences et cartes'!D191)</f>
        <v>739</v>
      </c>
      <c r="G19" s="153"/>
      <c r="H19" s="154"/>
      <c r="I19" s="357" t="s">
        <v>135</v>
      </c>
      <c r="J19" s="349"/>
      <c r="K19" s="132">
        <f>SUM('Poste 2 licences et cartes'!E191)</f>
        <v>739</v>
      </c>
      <c r="L19" s="136"/>
    </row>
    <row r="20" spans="1:12" ht="15.75">
      <c r="A20" s="365" t="s">
        <v>133</v>
      </c>
      <c r="B20" s="366"/>
      <c r="C20" s="366"/>
      <c r="D20" s="366"/>
      <c r="E20" s="366"/>
      <c r="F20" s="132">
        <f>SUM('Poste 2 licences et cartes'!D197)</f>
        <v>413</v>
      </c>
      <c r="G20" s="153"/>
      <c r="H20" s="154"/>
      <c r="I20" s="357" t="s">
        <v>136</v>
      </c>
      <c r="J20" s="349"/>
      <c r="K20" s="132">
        <f>SUM('Poste 2 licences et cartes'!E198)</f>
        <v>413</v>
      </c>
      <c r="L20" s="136"/>
    </row>
    <row r="21" spans="1:12" ht="15.75">
      <c r="A21" s="365" t="s">
        <v>257</v>
      </c>
      <c r="B21" s="366"/>
      <c r="C21" s="366"/>
      <c r="D21" s="366"/>
      <c r="E21" s="366"/>
      <c r="F21" s="132">
        <f>SUM('Poste 2 licences et cartes'!D157)</f>
        <v>2712.78</v>
      </c>
      <c r="G21" s="155"/>
      <c r="H21" s="156"/>
      <c r="I21" s="357" t="s">
        <v>134</v>
      </c>
      <c r="J21" s="349"/>
      <c r="K21" s="132">
        <f>SUM('Poste 2 licences et cartes'!E157)</f>
        <v>4403.799999999999</v>
      </c>
      <c r="L21" s="136"/>
    </row>
    <row r="22" spans="1:12" ht="15">
      <c r="A22" s="137" t="s">
        <v>13</v>
      </c>
      <c r="B22" s="138"/>
      <c r="C22" s="138"/>
      <c r="D22" s="138"/>
      <c r="E22" s="139"/>
      <c r="F22" s="157" t="s">
        <v>93</v>
      </c>
      <c r="G22" s="141" t="s">
        <v>10</v>
      </c>
      <c r="H22" s="142"/>
      <c r="I22" s="158"/>
      <c r="J22" s="159"/>
      <c r="K22" s="157" t="s">
        <v>93</v>
      </c>
      <c r="L22" s="160" t="s">
        <v>11</v>
      </c>
    </row>
    <row r="23" spans="1:12" ht="15.75">
      <c r="A23" s="143" t="s">
        <v>14</v>
      </c>
      <c r="B23" s="144"/>
      <c r="C23" s="144"/>
      <c r="D23" s="144"/>
      <c r="E23" s="144"/>
      <c r="F23" s="161">
        <v>0</v>
      </c>
      <c r="G23" s="146">
        <f>SUM(F24)</f>
        <v>0</v>
      </c>
      <c r="H23" s="162"/>
      <c r="I23" s="163"/>
      <c r="J23" s="164"/>
      <c r="K23" s="165">
        <v>0</v>
      </c>
      <c r="L23" s="166">
        <f>SUM(K24)</f>
        <v>0</v>
      </c>
    </row>
    <row r="24" spans="1:12" ht="15.75">
      <c r="A24" s="358" t="s">
        <v>35</v>
      </c>
      <c r="B24" s="358"/>
      <c r="C24" s="358"/>
      <c r="D24" s="358"/>
      <c r="E24" s="348"/>
      <c r="F24" s="132">
        <f>SUM('Poste 3 matériel'!D27)</f>
        <v>0</v>
      </c>
      <c r="G24" s="133"/>
      <c r="H24" s="167"/>
      <c r="I24" s="350"/>
      <c r="J24" s="350"/>
      <c r="K24" s="132">
        <f>SUM('Poste 3 matériel'!E27)</f>
        <v>0</v>
      </c>
      <c r="L24" s="168"/>
    </row>
    <row r="25" spans="1:12" ht="15.75">
      <c r="A25" s="367"/>
      <c r="B25" s="376"/>
      <c r="C25" s="376"/>
      <c r="D25" s="376"/>
      <c r="E25" s="376"/>
      <c r="F25" s="132"/>
      <c r="G25" s="133"/>
      <c r="H25" s="169"/>
      <c r="I25" s="367"/>
      <c r="J25" s="368"/>
      <c r="K25" s="132"/>
      <c r="L25" s="170"/>
    </row>
    <row r="26" spans="1:12" ht="15">
      <c r="A26" s="137" t="s">
        <v>15</v>
      </c>
      <c r="B26" s="138"/>
      <c r="C26" s="138"/>
      <c r="D26" s="138"/>
      <c r="E26" s="139"/>
      <c r="F26" s="157" t="s">
        <v>93</v>
      </c>
      <c r="G26" s="141" t="s">
        <v>10</v>
      </c>
      <c r="H26" s="142"/>
      <c r="I26" s="137"/>
      <c r="J26" s="139"/>
      <c r="K26" s="157" t="s">
        <v>93</v>
      </c>
      <c r="L26" s="160" t="s">
        <v>11</v>
      </c>
    </row>
    <row r="27" spans="1:12" ht="15.75">
      <c r="A27" s="171" t="s">
        <v>16</v>
      </c>
      <c r="B27" s="172"/>
      <c r="C27" s="172"/>
      <c r="D27" s="173"/>
      <c r="E27" s="174"/>
      <c r="F27" s="165">
        <v>13500</v>
      </c>
      <c r="G27" s="146">
        <f>SUM(F28:F32)</f>
        <v>10133.85</v>
      </c>
      <c r="H27" s="162"/>
      <c r="I27" s="175"/>
      <c r="J27" s="176"/>
      <c r="K27" s="165">
        <v>5000</v>
      </c>
      <c r="L27" s="177">
        <f>SUM(K28:K35)</f>
        <v>5520</v>
      </c>
    </row>
    <row r="28" spans="1:12" ht="15.75">
      <c r="A28" s="358" t="s">
        <v>36</v>
      </c>
      <c r="B28" s="369"/>
      <c r="C28" s="369"/>
      <c r="D28" s="369"/>
      <c r="E28" s="369"/>
      <c r="F28" s="132">
        <f>SUM('Poste 4 subventions'!D6)</f>
        <v>4000</v>
      </c>
      <c r="G28" s="153"/>
      <c r="H28" s="154"/>
      <c r="I28" s="348" t="s">
        <v>43</v>
      </c>
      <c r="J28" s="356"/>
      <c r="K28" s="132">
        <f>SUM('Poste 4 subventions'!E6)</f>
        <v>0</v>
      </c>
      <c r="L28" s="168"/>
    </row>
    <row r="29" spans="1:12" ht="15.75">
      <c r="A29" s="363" t="s">
        <v>37</v>
      </c>
      <c r="B29" s="364"/>
      <c r="C29" s="364"/>
      <c r="D29" s="364"/>
      <c r="E29" s="364"/>
      <c r="F29" s="132">
        <f>SUM('Poste 4 subventions'!D10)</f>
        <v>3500</v>
      </c>
      <c r="G29" s="179"/>
      <c r="H29" s="154"/>
      <c r="I29" s="348" t="s">
        <v>37</v>
      </c>
      <c r="J29" s="356"/>
      <c r="K29" s="132">
        <f>SUM('Poste 4 subventions'!E10)</f>
        <v>0</v>
      </c>
      <c r="L29" s="180"/>
    </row>
    <row r="30" spans="1:12" ht="15.75">
      <c r="A30" s="363" t="s">
        <v>38</v>
      </c>
      <c r="B30" s="364"/>
      <c r="C30" s="364"/>
      <c r="D30" s="364"/>
      <c r="E30" s="364"/>
      <c r="F30" s="132">
        <f>SUM('Poste 4 subventions'!D14)</f>
        <v>1233.85</v>
      </c>
      <c r="G30" s="179"/>
      <c r="H30" s="154"/>
      <c r="I30" s="348" t="s">
        <v>38</v>
      </c>
      <c r="J30" s="356"/>
      <c r="K30" s="132">
        <f>SUM('Poste 4 subventions'!E14)</f>
        <v>0</v>
      </c>
      <c r="L30" s="180"/>
    </row>
    <row r="31" spans="1:12" ht="15.75">
      <c r="A31" s="363" t="s">
        <v>39</v>
      </c>
      <c r="B31" s="364"/>
      <c r="C31" s="364"/>
      <c r="D31" s="364"/>
      <c r="E31" s="364"/>
      <c r="F31" s="132">
        <f>SUM('Poste 4 subventions'!D18)</f>
        <v>1400</v>
      </c>
      <c r="G31" s="179"/>
      <c r="H31" s="154"/>
      <c r="I31" s="348" t="s">
        <v>44</v>
      </c>
      <c r="J31" s="356"/>
      <c r="K31" s="132">
        <f>SUM('Poste 4 subventions'!E18)</f>
        <v>0</v>
      </c>
      <c r="L31" s="180"/>
    </row>
    <row r="32" spans="1:12" ht="15.75">
      <c r="A32" s="363" t="s">
        <v>40</v>
      </c>
      <c r="B32" s="364"/>
      <c r="C32" s="364"/>
      <c r="D32" s="364"/>
      <c r="E32" s="364"/>
      <c r="F32" s="132">
        <f>SUM('Poste 4 subventions'!D22)</f>
        <v>0</v>
      </c>
      <c r="G32" s="179"/>
      <c r="H32" s="154"/>
      <c r="I32" s="348" t="s">
        <v>45</v>
      </c>
      <c r="J32" s="356"/>
      <c r="K32" s="132">
        <f>SUM('Poste 4 subventions'!E22)</f>
        <v>0</v>
      </c>
      <c r="L32" s="180"/>
    </row>
    <row r="33" spans="1:12" ht="15.75">
      <c r="A33" s="379" t="s">
        <v>95</v>
      </c>
      <c r="B33" s="353"/>
      <c r="C33" s="353"/>
      <c r="D33" s="353"/>
      <c r="E33" s="354"/>
      <c r="F33" s="132">
        <f>SUM('Poste 4 subventions'!D25)</f>
        <v>0</v>
      </c>
      <c r="G33" s="179"/>
      <c r="H33" s="154"/>
      <c r="I33" s="135" t="s">
        <v>95</v>
      </c>
      <c r="J33" s="178"/>
      <c r="K33" s="132">
        <f>SUM('Poste 4 subventions'!E23)</f>
        <v>0</v>
      </c>
      <c r="L33" s="180"/>
    </row>
    <row r="34" spans="1:12" ht="15.75">
      <c r="A34" s="363"/>
      <c r="B34" s="364"/>
      <c r="C34" s="364"/>
      <c r="D34" s="364"/>
      <c r="E34" s="364"/>
      <c r="F34" s="132">
        <v>0</v>
      </c>
      <c r="G34" s="179"/>
      <c r="H34" s="154"/>
      <c r="I34" s="348" t="s">
        <v>41</v>
      </c>
      <c r="J34" s="356"/>
      <c r="K34" s="132">
        <f>SUM('Poste 4 subventions'!E28)</f>
        <v>5520</v>
      </c>
      <c r="L34" s="180"/>
    </row>
    <row r="35" spans="1:12" ht="15.75">
      <c r="A35" s="397"/>
      <c r="B35" s="351"/>
      <c r="C35" s="351"/>
      <c r="D35" s="351"/>
      <c r="E35" s="351"/>
      <c r="F35" s="181"/>
      <c r="G35" s="179"/>
      <c r="H35" s="154"/>
      <c r="I35" s="348" t="s">
        <v>56</v>
      </c>
      <c r="J35" s="349"/>
      <c r="K35" s="132">
        <f>SUM('Poste 4 subventions'!E30)</f>
        <v>0</v>
      </c>
      <c r="L35" s="182"/>
    </row>
    <row r="36" spans="1:12" ht="15">
      <c r="A36" s="183" t="s">
        <v>17</v>
      </c>
      <c r="B36" s="138"/>
      <c r="C36" s="138"/>
      <c r="D36" s="138"/>
      <c r="E36" s="139"/>
      <c r="F36" s="157" t="s">
        <v>93</v>
      </c>
      <c r="G36" s="141" t="s">
        <v>10</v>
      </c>
      <c r="H36" s="142"/>
      <c r="I36" s="158"/>
      <c r="J36" s="159"/>
      <c r="K36" s="157" t="s">
        <v>93</v>
      </c>
      <c r="L36" s="160" t="s">
        <v>11</v>
      </c>
    </row>
    <row r="37" spans="1:12" ht="15.75">
      <c r="A37" s="143" t="s">
        <v>61</v>
      </c>
      <c r="B37" s="144"/>
      <c r="C37" s="144"/>
      <c r="D37" s="144"/>
      <c r="E37" s="144"/>
      <c r="F37" s="161">
        <v>0</v>
      </c>
      <c r="G37" s="146">
        <f>SUM(F38)</f>
        <v>2643.86</v>
      </c>
      <c r="H37" s="162"/>
      <c r="I37" s="163"/>
      <c r="J37" s="164"/>
      <c r="K37" s="165">
        <v>0</v>
      </c>
      <c r="L37" s="166">
        <f>SUM(K38)</f>
        <v>6890</v>
      </c>
    </row>
    <row r="38" spans="1:12" ht="15.75">
      <c r="A38" s="358" t="s">
        <v>42</v>
      </c>
      <c r="B38" s="358"/>
      <c r="C38" s="358"/>
      <c r="D38" s="358"/>
      <c r="E38" s="348"/>
      <c r="F38" s="132">
        <f>SUM('Poste 5 Reseau ALIEN'!D9)</f>
        <v>2643.86</v>
      </c>
      <c r="G38" s="133"/>
      <c r="H38" s="167"/>
      <c r="I38" s="350" t="s">
        <v>42</v>
      </c>
      <c r="J38" s="350"/>
      <c r="K38" s="132">
        <f>SUM('Poste 5 Reseau ALIEN'!E9)</f>
        <v>6890</v>
      </c>
      <c r="L38" s="168"/>
    </row>
    <row r="39" spans="1:12" ht="15.75">
      <c r="A39" s="367"/>
      <c r="B39" s="376"/>
      <c r="C39" s="376"/>
      <c r="D39" s="376"/>
      <c r="E39" s="376"/>
      <c r="F39" s="132"/>
      <c r="G39" s="133"/>
      <c r="H39" s="169"/>
      <c r="I39" s="377"/>
      <c r="J39" s="378"/>
      <c r="K39" s="184"/>
      <c r="L39" s="170"/>
    </row>
    <row r="40" spans="1:12" ht="15">
      <c r="A40" s="183" t="s">
        <v>64</v>
      </c>
      <c r="B40" s="138"/>
      <c r="C40" s="138"/>
      <c r="D40" s="138"/>
      <c r="E40" s="139"/>
      <c r="F40" s="157" t="s">
        <v>93</v>
      </c>
      <c r="G40" s="141" t="s">
        <v>10</v>
      </c>
      <c r="H40" s="185"/>
      <c r="I40" s="158"/>
      <c r="J40" s="159"/>
      <c r="K40" s="157" t="s">
        <v>93</v>
      </c>
      <c r="L40" s="160" t="s">
        <v>11</v>
      </c>
    </row>
    <row r="41" spans="1:12" ht="15.75">
      <c r="A41" s="143" t="s">
        <v>18</v>
      </c>
      <c r="B41" s="144"/>
      <c r="C41" s="144"/>
      <c r="D41" s="144"/>
      <c r="E41" s="144"/>
      <c r="F41" s="161">
        <v>28150</v>
      </c>
      <c r="G41" s="146">
        <f>SUM(F42:F59)</f>
        <v>25470.29</v>
      </c>
      <c r="H41" s="134"/>
      <c r="I41" s="163"/>
      <c r="J41" s="164"/>
      <c r="K41" s="165">
        <v>1250</v>
      </c>
      <c r="L41" s="166">
        <f>SUM(K42:K59)</f>
        <v>2388</v>
      </c>
    </row>
    <row r="42" spans="1:12" ht="12.75">
      <c r="A42" s="359" t="s">
        <v>47</v>
      </c>
      <c r="B42" s="359"/>
      <c r="C42" s="359"/>
      <c r="D42" s="359"/>
      <c r="E42" s="359"/>
      <c r="F42" s="132">
        <f>SUM('Poste 6 Charges d''exploitation'!D6)</f>
        <v>373</v>
      </c>
      <c r="G42" s="186"/>
      <c r="H42" s="134"/>
      <c r="I42" s="388" t="s">
        <v>87</v>
      </c>
      <c r="J42" s="389"/>
      <c r="K42" s="187">
        <f>'Poste 6 Charges d''exploitation'!E6</f>
        <v>373</v>
      </c>
      <c r="L42" s="186"/>
    </row>
    <row r="43" spans="1:12" ht="12.75">
      <c r="A43" s="359" t="s">
        <v>19</v>
      </c>
      <c r="B43" s="359"/>
      <c r="C43" s="359"/>
      <c r="D43" s="359"/>
      <c r="E43" s="359"/>
      <c r="F43" s="132">
        <f>SUM('Poste 6 Charges d''exploitation'!D13)</f>
        <v>165.04000000000002</v>
      </c>
      <c r="G43" s="188"/>
      <c r="H43" s="134"/>
      <c r="I43" s="355"/>
      <c r="J43" s="355"/>
      <c r="K43" s="189">
        <v>0</v>
      </c>
      <c r="L43" s="188"/>
    </row>
    <row r="44" spans="1:12" ht="12.75">
      <c r="A44" s="359" t="s">
        <v>23</v>
      </c>
      <c r="B44" s="359"/>
      <c r="C44" s="359"/>
      <c r="D44" s="359"/>
      <c r="E44" s="359"/>
      <c r="F44" s="132">
        <f>SUM('Poste 6 Charges d''exploitation'!D16)</f>
        <v>13.44</v>
      </c>
      <c r="G44" s="188"/>
      <c r="H44" s="134"/>
      <c r="I44" s="355"/>
      <c r="J44" s="355"/>
      <c r="K44" s="189">
        <v>0</v>
      </c>
      <c r="L44" s="188"/>
    </row>
    <row r="45" spans="1:12" ht="12.75">
      <c r="A45" s="359" t="s">
        <v>48</v>
      </c>
      <c r="B45" s="359"/>
      <c r="C45" s="359"/>
      <c r="D45" s="359"/>
      <c r="E45" s="359"/>
      <c r="F45" s="132">
        <f>SUM('Poste 6 Charges d''exploitation'!D19)</f>
        <v>0</v>
      </c>
      <c r="G45" s="188"/>
      <c r="H45" s="134"/>
      <c r="I45" s="353"/>
      <c r="J45" s="354"/>
      <c r="K45" s="189">
        <f>SUM('Poste 6 Charges d''exploitation'!E19)</f>
        <v>0</v>
      </c>
      <c r="L45" s="188"/>
    </row>
    <row r="46" spans="1:12" ht="12.75">
      <c r="A46" s="379" t="s">
        <v>58</v>
      </c>
      <c r="B46" s="353"/>
      <c r="C46" s="353"/>
      <c r="D46" s="353"/>
      <c r="E46" s="354"/>
      <c r="F46" s="132">
        <f>SUM('Poste 6 Charges d''exploitation'!D23)</f>
        <v>0</v>
      </c>
      <c r="G46" s="188"/>
      <c r="H46" s="134"/>
      <c r="I46" s="353" t="s">
        <v>58</v>
      </c>
      <c r="J46" s="354"/>
      <c r="K46" s="189">
        <f>SUM('Poste 6 Charges d''exploitation'!E23)</f>
        <v>1800</v>
      </c>
      <c r="L46" s="188"/>
    </row>
    <row r="47" spans="1:12" ht="12.75">
      <c r="A47" s="387" t="s">
        <v>119</v>
      </c>
      <c r="B47" s="353"/>
      <c r="C47" s="353"/>
      <c r="D47" s="353"/>
      <c r="E47" s="354"/>
      <c r="F47" s="132">
        <f>SUM('Poste 6 Charges d''exploitation'!D30)</f>
        <v>869.89</v>
      </c>
      <c r="G47" s="188"/>
      <c r="H47" s="134"/>
      <c r="I47" s="351"/>
      <c r="J47" s="352"/>
      <c r="K47" s="189">
        <v>0</v>
      </c>
      <c r="L47" s="188"/>
    </row>
    <row r="48" spans="1:12" ht="12.75">
      <c r="A48" s="359" t="s">
        <v>49</v>
      </c>
      <c r="B48" s="359"/>
      <c r="C48" s="359"/>
      <c r="D48" s="359"/>
      <c r="E48" s="359"/>
      <c r="F48" s="132">
        <f>SUM('Poste 6 Charges d''exploitation'!D33)</f>
        <v>506.7699999999998</v>
      </c>
      <c r="G48" s="188"/>
      <c r="H48" s="134"/>
      <c r="I48" s="392" t="s">
        <v>97</v>
      </c>
      <c r="J48" s="392"/>
      <c r="K48" s="189">
        <f>SUM('Poste 6 Charges d''exploitation'!E33)</f>
        <v>35</v>
      </c>
      <c r="L48" s="188"/>
    </row>
    <row r="49" spans="1:12" ht="12.75">
      <c r="A49" s="359" t="s">
        <v>21</v>
      </c>
      <c r="B49" s="359"/>
      <c r="C49" s="359"/>
      <c r="D49" s="359"/>
      <c r="E49" s="359"/>
      <c r="F49" s="132">
        <f>SUM('Poste 6 Charges d''exploitation'!D88)</f>
        <v>1625.56</v>
      </c>
      <c r="G49" s="188"/>
      <c r="H49" s="134"/>
      <c r="I49" s="392"/>
      <c r="J49" s="392"/>
      <c r="K49" s="189">
        <f>SUM('Poste 6 Charges d''exploitation'!E88)</f>
        <v>0</v>
      </c>
      <c r="L49" s="188"/>
    </row>
    <row r="50" spans="1:12" ht="12.75">
      <c r="A50" s="359" t="s">
        <v>50</v>
      </c>
      <c r="B50" s="359"/>
      <c r="C50" s="359"/>
      <c r="D50" s="359"/>
      <c r="E50" s="359"/>
      <c r="F50" s="132">
        <f>SUM('Poste 6 Charges d''exploitation'!D111)</f>
        <v>343.2</v>
      </c>
      <c r="G50" s="188"/>
      <c r="H50" s="134"/>
      <c r="I50" s="355"/>
      <c r="J50" s="355"/>
      <c r="K50" s="189">
        <v>0</v>
      </c>
      <c r="L50" s="188"/>
    </row>
    <row r="51" spans="1:12" ht="12.75">
      <c r="A51" s="359" t="s">
        <v>51</v>
      </c>
      <c r="B51" s="359"/>
      <c r="C51" s="359"/>
      <c r="D51" s="359"/>
      <c r="E51" s="359"/>
      <c r="F51" s="132">
        <f>SUM('Poste 6 Charges d''exploitation'!D114)</f>
        <v>0</v>
      </c>
      <c r="G51" s="188"/>
      <c r="H51" s="134"/>
      <c r="I51" s="355"/>
      <c r="J51" s="355"/>
      <c r="K51" s="189">
        <v>0</v>
      </c>
      <c r="L51" s="188"/>
    </row>
    <row r="52" spans="1:12" ht="12.75">
      <c r="A52" s="359" t="s">
        <v>52</v>
      </c>
      <c r="B52" s="359"/>
      <c r="C52" s="359"/>
      <c r="D52" s="359"/>
      <c r="E52" s="359"/>
      <c r="F52" s="132">
        <f>SUM('Poste 6 Charges d''exploitation'!D117)</f>
        <v>0</v>
      </c>
      <c r="G52" s="188"/>
      <c r="H52" s="134"/>
      <c r="I52" s="355"/>
      <c r="J52" s="355"/>
      <c r="K52" s="189">
        <v>0</v>
      </c>
      <c r="L52" s="188"/>
    </row>
    <row r="53" spans="1:12" ht="12.75">
      <c r="A53" s="359" t="s">
        <v>20</v>
      </c>
      <c r="B53" s="359"/>
      <c r="C53" s="359"/>
      <c r="D53" s="359"/>
      <c r="E53" s="359"/>
      <c r="F53" s="132">
        <f>SUM('Poste 6 Charges d''exploitation'!D120)</f>
        <v>441.09</v>
      </c>
      <c r="G53" s="188"/>
      <c r="H53" s="134"/>
      <c r="I53" s="392"/>
      <c r="J53" s="392"/>
      <c r="K53" s="189">
        <f>SUM('Poste 6 Charges d''exploitation'!E120)</f>
        <v>0</v>
      </c>
      <c r="L53" s="188"/>
    </row>
    <row r="54" spans="1:12" ht="12.75">
      <c r="A54" s="359" t="s">
        <v>22</v>
      </c>
      <c r="B54" s="359"/>
      <c r="C54" s="359"/>
      <c r="D54" s="359"/>
      <c r="E54" s="359"/>
      <c r="F54" s="132">
        <f>SUM('Poste 6 Charges d''exploitation'!D126)</f>
        <v>200</v>
      </c>
      <c r="G54" s="188"/>
      <c r="H54" s="134"/>
      <c r="I54" s="355"/>
      <c r="J54" s="355"/>
      <c r="K54" s="189">
        <v>0</v>
      </c>
      <c r="L54" s="188"/>
    </row>
    <row r="55" spans="1:242" ht="12.75">
      <c r="A55" s="359" t="s">
        <v>53</v>
      </c>
      <c r="B55" s="359"/>
      <c r="C55" s="359"/>
      <c r="D55" s="359"/>
      <c r="E55" s="359"/>
      <c r="F55" s="132">
        <f>SUM('Poste 6 Charges d''exploitation'!D130)</f>
        <v>2363.3</v>
      </c>
      <c r="G55" s="188"/>
      <c r="H55" s="134"/>
      <c r="I55" s="390" t="s">
        <v>306</v>
      </c>
      <c r="J55" s="391"/>
      <c r="K55" s="190">
        <f>SUM('Poste 6 Charges d''exploitation'!E130)</f>
        <v>180</v>
      </c>
      <c r="L55" s="188"/>
      <c r="IH55" s="191">
        <f>SUM(F55:IG55)</f>
        <v>2543.3</v>
      </c>
    </row>
    <row r="56" spans="1:12" ht="12.75">
      <c r="A56" s="359" t="s">
        <v>54</v>
      </c>
      <c r="B56" s="359"/>
      <c r="C56" s="359"/>
      <c r="D56" s="359"/>
      <c r="E56" s="359"/>
      <c r="F56" s="132">
        <f>SUM('Poste 6 Charges d''exploitation'!D138)</f>
        <v>0</v>
      </c>
      <c r="G56" s="188"/>
      <c r="H56" s="134"/>
      <c r="I56" s="379"/>
      <c r="J56" s="354"/>
      <c r="K56" s="190">
        <f>SUM('Poste 6 Charges d''exploitation'!E138)</f>
        <v>0</v>
      </c>
      <c r="L56" s="188"/>
    </row>
    <row r="57" spans="1:12" ht="12.75">
      <c r="A57" s="359" t="s">
        <v>55</v>
      </c>
      <c r="B57" s="359"/>
      <c r="C57" s="359"/>
      <c r="D57" s="359"/>
      <c r="E57" s="359"/>
      <c r="F57" s="132">
        <f>SUM('Poste 6 Charges d''exploitation'!D142)</f>
        <v>269</v>
      </c>
      <c r="G57" s="188"/>
      <c r="H57" s="134"/>
      <c r="I57" s="398"/>
      <c r="J57" s="399"/>
      <c r="K57" s="190">
        <v>0</v>
      </c>
      <c r="L57" s="188"/>
    </row>
    <row r="58" spans="1:12" ht="12.75">
      <c r="A58" s="379" t="s">
        <v>57</v>
      </c>
      <c r="B58" s="353"/>
      <c r="C58" s="353"/>
      <c r="D58" s="353"/>
      <c r="E58" s="354"/>
      <c r="F58" s="132">
        <f>SUM('Poste 6 Charges d''exploitation'!D146)</f>
        <v>18000</v>
      </c>
      <c r="G58" s="188"/>
      <c r="H58" s="134"/>
      <c r="I58" s="397"/>
      <c r="J58" s="352"/>
      <c r="K58" s="190">
        <v>0</v>
      </c>
      <c r="L58" s="188"/>
    </row>
    <row r="59" spans="1:12" ht="13.5" thickBot="1">
      <c r="A59" s="359" t="s">
        <v>56</v>
      </c>
      <c r="B59" s="359"/>
      <c r="C59" s="359"/>
      <c r="D59" s="359"/>
      <c r="E59" s="359"/>
      <c r="F59" s="132">
        <f>SUM('Poste 6 Charges d''exploitation'!D159)</f>
        <v>300</v>
      </c>
      <c r="G59" s="188"/>
      <c r="H59" s="134"/>
      <c r="I59" s="393"/>
      <c r="J59" s="393"/>
      <c r="K59" s="192">
        <v>0</v>
      </c>
      <c r="L59" s="188"/>
    </row>
    <row r="60" spans="1:12" ht="16.5" thickBot="1">
      <c r="A60" s="193"/>
      <c r="B60" s="193"/>
      <c r="C60" s="193"/>
      <c r="D60" s="193"/>
      <c r="E60" s="194"/>
      <c r="F60" s="195" t="s">
        <v>24</v>
      </c>
      <c r="G60" s="324">
        <f>SUM(G6+G11+G23+G27+G37+G41)</f>
        <v>143791.86</v>
      </c>
      <c r="H60" s="196"/>
      <c r="I60" s="197"/>
      <c r="J60" s="198"/>
      <c r="K60" s="195" t="s">
        <v>25</v>
      </c>
      <c r="L60" s="325">
        <f>SUM(L6+L11+L23+L27+L37+L41)</f>
        <v>152708.99999999997</v>
      </c>
    </row>
    <row r="61" spans="1:12" ht="13.5" thickBot="1">
      <c r="A61" s="199"/>
      <c r="B61" s="199"/>
      <c r="C61" s="199"/>
      <c r="D61" s="199"/>
      <c r="E61" s="200"/>
      <c r="F61" s="201"/>
      <c r="G61" s="202"/>
      <c r="H61" s="134"/>
      <c r="I61" s="203"/>
      <c r="J61" s="204"/>
      <c r="K61" s="201"/>
      <c r="L61" s="202"/>
    </row>
    <row r="62" spans="1:12" ht="19.5" customHeight="1" thickBot="1">
      <c r="A62" s="406" t="s">
        <v>127</v>
      </c>
      <c r="B62" s="406"/>
      <c r="C62" s="406"/>
      <c r="D62" s="406"/>
      <c r="E62" s="404">
        <f>SUM(L60-G60)</f>
        <v>8917.139999999985</v>
      </c>
      <c r="F62" s="405"/>
      <c r="G62" s="205"/>
      <c r="H62" s="206"/>
      <c r="I62" s="201"/>
      <c r="J62" s="204"/>
      <c r="K62" s="201"/>
      <c r="L62" s="202"/>
    </row>
    <row r="63" spans="1:12" ht="14.25" customHeight="1">
      <c r="A63" s="402"/>
      <c r="B63" s="402"/>
      <c r="C63" s="402"/>
      <c r="D63" s="402"/>
      <c r="E63" s="207"/>
      <c r="F63" s="201"/>
      <c r="G63" s="202"/>
      <c r="H63" s="134"/>
      <c r="I63" s="407"/>
      <c r="J63" s="407"/>
      <c r="K63" s="201"/>
      <c r="L63" s="202"/>
    </row>
    <row r="64" spans="1:12" ht="15.75" customHeight="1">
      <c r="A64" s="400" t="s">
        <v>126</v>
      </c>
      <c r="B64" s="403"/>
      <c r="C64" s="403"/>
      <c r="D64" s="403"/>
      <c r="E64" s="401"/>
      <c r="F64" s="295">
        <f>SUM('COMPTE CHEQUES'!F5)</f>
        <v>31053.56</v>
      </c>
      <c r="G64" s="19"/>
      <c r="H64" s="68"/>
      <c r="I64" s="400" t="s">
        <v>269</v>
      </c>
      <c r="J64" s="401"/>
      <c r="K64" s="295">
        <v>3522</v>
      </c>
      <c r="L64" s="296"/>
    </row>
    <row r="65" spans="1:12" ht="15.75" customHeight="1">
      <c r="A65" s="400" t="s">
        <v>271</v>
      </c>
      <c r="B65" s="403"/>
      <c r="C65" s="403"/>
      <c r="D65" s="403"/>
      <c r="E65" s="401"/>
      <c r="F65" s="295">
        <f>SUM('COMPTE CHEQUES'!F291)</f>
        <v>39970.70000000004</v>
      </c>
      <c r="G65" s="19"/>
      <c r="H65" s="68"/>
      <c r="I65" s="400" t="s">
        <v>270</v>
      </c>
      <c r="J65" s="401"/>
      <c r="K65" s="295">
        <v>5544.05</v>
      </c>
      <c r="L65" s="296"/>
    </row>
    <row r="66" spans="1:12" ht="15.75" customHeight="1">
      <c r="A66" s="400"/>
      <c r="B66" s="403"/>
      <c r="C66" s="403"/>
      <c r="D66" s="403"/>
      <c r="E66" s="401"/>
      <c r="F66" s="295"/>
      <c r="G66" s="19"/>
      <c r="H66" s="68"/>
      <c r="I66" s="400" t="s">
        <v>588</v>
      </c>
      <c r="J66" s="401"/>
      <c r="K66" s="295">
        <v>1970.27</v>
      </c>
      <c r="L66" s="300"/>
    </row>
    <row r="67" spans="1:11" ht="15.75" customHeight="1">
      <c r="A67" s="394" t="s">
        <v>618</v>
      </c>
      <c r="B67" s="395"/>
      <c r="C67" s="395"/>
      <c r="D67" s="395"/>
      <c r="E67" s="396"/>
      <c r="F67" s="297">
        <f>SUM(F65+K67)</f>
        <v>43963.02000000004</v>
      </c>
      <c r="G67" s="298"/>
      <c r="H67" s="299"/>
      <c r="I67" s="394" t="s">
        <v>59</v>
      </c>
      <c r="J67" s="396"/>
      <c r="K67" s="297">
        <f>SUM(K66+K65-K64)</f>
        <v>3992.3199999999997</v>
      </c>
    </row>
  </sheetData>
  <sheetProtection/>
  <mergeCells count="102">
    <mergeCell ref="A63:D63"/>
    <mergeCell ref="A65:E65"/>
    <mergeCell ref="A66:E66"/>
    <mergeCell ref="A64:E64"/>
    <mergeCell ref="I64:J64"/>
    <mergeCell ref="E62:F62"/>
    <mergeCell ref="A62:D62"/>
    <mergeCell ref="I63:J63"/>
    <mergeCell ref="I65:J65"/>
    <mergeCell ref="A67:E67"/>
    <mergeCell ref="I67:J67"/>
    <mergeCell ref="A35:E35"/>
    <mergeCell ref="I56:J56"/>
    <mergeCell ref="I57:J57"/>
    <mergeCell ref="A54:E54"/>
    <mergeCell ref="A55:E55"/>
    <mergeCell ref="A56:E56"/>
    <mergeCell ref="I58:J58"/>
    <mergeCell ref="I66:J66"/>
    <mergeCell ref="A57:E57"/>
    <mergeCell ref="A53:E53"/>
    <mergeCell ref="I54:J54"/>
    <mergeCell ref="A59:E59"/>
    <mergeCell ref="A48:E48"/>
    <mergeCell ref="A49:E49"/>
    <mergeCell ref="I52:J52"/>
    <mergeCell ref="A58:E58"/>
    <mergeCell ref="I59:J59"/>
    <mergeCell ref="A46:E46"/>
    <mergeCell ref="I55:J55"/>
    <mergeCell ref="I53:J53"/>
    <mergeCell ref="A51:E51"/>
    <mergeCell ref="A52:E52"/>
    <mergeCell ref="A43:E43"/>
    <mergeCell ref="I43:J43"/>
    <mergeCell ref="I48:J48"/>
    <mergeCell ref="I49:J49"/>
    <mergeCell ref="I51:J51"/>
    <mergeCell ref="A47:E47"/>
    <mergeCell ref="I50:J50"/>
    <mergeCell ref="I46:J46"/>
    <mergeCell ref="A50:E50"/>
    <mergeCell ref="A25:E25"/>
    <mergeCell ref="A18:E18"/>
    <mergeCell ref="I42:J42"/>
    <mergeCell ref="A38:E38"/>
    <mergeCell ref="I21:J21"/>
    <mergeCell ref="A29:E29"/>
    <mergeCell ref="A39:E39"/>
    <mergeCell ref="I39:J39"/>
    <mergeCell ref="A42:E42"/>
    <mergeCell ref="A33:E33"/>
    <mergeCell ref="A1:L1"/>
    <mergeCell ref="A3:L3"/>
    <mergeCell ref="A2:L2"/>
    <mergeCell ref="A4:F4"/>
    <mergeCell ref="A9:E9"/>
    <mergeCell ref="A21:E21"/>
    <mergeCell ref="A6:B6"/>
    <mergeCell ref="A7:E7"/>
    <mergeCell ref="I7:J7"/>
    <mergeCell ref="A8:E8"/>
    <mergeCell ref="I8:J8"/>
    <mergeCell ref="I34:J34"/>
    <mergeCell ref="I19:J19"/>
    <mergeCell ref="I24:J24"/>
    <mergeCell ref="A30:E30"/>
    <mergeCell ref="A12:E12"/>
    <mergeCell ref="I12:J12"/>
    <mergeCell ref="A16:E16"/>
    <mergeCell ref="I17:J17"/>
    <mergeCell ref="A17:E17"/>
    <mergeCell ref="I13:J13"/>
    <mergeCell ref="I15:J15"/>
    <mergeCell ref="I16:J16"/>
    <mergeCell ref="A14:E14"/>
    <mergeCell ref="I14:J14"/>
    <mergeCell ref="A34:E34"/>
    <mergeCell ref="A31:E31"/>
    <mergeCell ref="I30:J30"/>
    <mergeCell ref="A19:E19"/>
    <mergeCell ref="I25:J25"/>
    <mergeCell ref="A32:E32"/>
    <mergeCell ref="A28:E28"/>
    <mergeCell ref="A20:E20"/>
    <mergeCell ref="I20:J20"/>
    <mergeCell ref="I18:J18"/>
    <mergeCell ref="A24:E24"/>
    <mergeCell ref="A45:E45"/>
    <mergeCell ref="A44:E44"/>
    <mergeCell ref="I9:J9"/>
    <mergeCell ref="I29:J29"/>
    <mergeCell ref="I31:J31"/>
    <mergeCell ref="A13:E13"/>
    <mergeCell ref="A15:E15"/>
    <mergeCell ref="I32:J32"/>
    <mergeCell ref="I35:J35"/>
    <mergeCell ref="I38:J38"/>
    <mergeCell ref="I47:J47"/>
    <mergeCell ref="I45:J45"/>
    <mergeCell ref="I44:J44"/>
    <mergeCell ref="I28:J28"/>
  </mergeCells>
  <printOptions/>
  <pageMargins left="0" right="0" top="0" bottom="0" header="0.3937007874015748" footer="0.5118110236220472"/>
  <pageSetup fitToHeight="1" fitToWidth="1"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7"/>
  <sheetViews>
    <sheetView view="pageBreakPreview" zoomScaleSheetLayoutView="100" zoomScalePageLayoutView="0" workbookViewId="0" topLeftCell="A13">
      <selection activeCell="H22" sqref="H22"/>
    </sheetView>
  </sheetViews>
  <sheetFormatPr defaultColWidth="11.421875" defaultRowHeight="12.75"/>
  <cols>
    <col min="1" max="1" width="14.7109375" style="9" customWidth="1"/>
    <col min="2" max="2" width="32.8515625" style="0" customWidth="1"/>
    <col min="3" max="3" width="23.57421875" style="106" customWidth="1"/>
  </cols>
  <sheetData>
    <row r="1" ht="8.25" customHeight="1"/>
    <row r="2" spans="1:3" ht="32.25" customHeight="1">
      <c r="A2" s="454" t="s">
        <v>88</v>
      </c>
      <c r="B2" s="454"/>
      <c r="C2" s="454"/>
    </row>
    <row r="3" ht="13.5" thickBot="1">
      <c r="B3" s="23"/>
    </row>
    <row r="4" spans="1:3" s="7" customFormat="1" ht="18" customHeight="1" thickBot="1">
      <c r="A4" s="10" t="s">
        <v>4</v>
      </c>
      <c r="B4" s="5" t="s">
        <v>90</v>
      </c>
      <c r="C4" s="6" t="s">
        <v>8</v>
      </c>
    </row>
    <row r="5" spans="1:3" ht="15.75">
      <c r="A5" s="456" t="s">
        <v>89</v>
      </c>
      <c r="B5" s="465"/>
      <c r="C5" s="107">
        <v>72000</v>
      </c>
    </row>
    <row r="6" spans="1:3" ht="15">
      <c r="A6" s="289">
        <v>42840</v>
      </c>
      <c r="B6" s="290">
        <v>1500</v>
      </c>
      <c r="C6" s="291">
        <f>SUM(C5-B6)</f>
        <v>70500</v>
      </c>
    </row>
    <row r="7" spans="1:3" ht="15">
      <c r="A7" s="289">
        <v>42870</v>
      </c>
      <c r="B7" s="290">
        <v>1500</v>
      </c>
      <c r="C7" s="291">
        <f>SUM(C6-B7)</f>
        <v>69000</v>
      </c>
    </row>
    <row r="8" spans="1:3" ht="15">
      <c r="A8" s="289">
        <v>42901</v>
      </c>
      <c r="B8" s="290">
        <v>1500</v>
      </c>
      <c r="C8" s="291">
        <f aca="true" t="shared" si="0" ref="C8:C26">SUM(C7-B8)</f>
        <v>67500</v>
      </c>
    </row>
    <row r="9" spans="1:3" ht="15">
      <c r="A9" s="289">
        <v>42931</v>
      </c>
      <c r="B9" s="290">
        <v>1500</v>
      </c>
      <c r="C9" s="291">
        <f t="shared" si="0"/>
        <v>66000</v>
      </c>
    </row>
    <row r="10" spans="1:3" ht="15">
      <c r="A10" s="289">
        <v>42962</v>
      </c>
      <c r="B10" s="290">
        <v>1500</v>
      </c>
      <c r="C10" s="291">
        <f t="shared" si="0"/>
        <v>64500</v>
      </c>
    </row>
    <row r="11" spans="1:3" ht="15">
      <c r="A11" s="289">
        <v>42993</v>
      </c>
      <c r="B11" s="290">
        <v>1500</v>
      </c>
      <c r="C11" s="291">
        <f t="shared" si="0"/>
        <v>63000</v>
      </c>
    </row>
    <row r="12" spans="1:3" ht="15">
      <c r="A12" s="289">
        <v>43023</v>
      </c>
      <c r="B12" s="290">
        <v>1500</v>
      </c>
      <c r="C12" s="291">
        <f t="shared" si="0"/>
        <v>61500</v>
      </c>
    </row>
    <row r="13" spans="1:3" ht="15">
      <c r="A13" s="289">
        <v>43054</v>
      </c>
      <c r="B13" s="290">
        <v>1500</v>
      </c>
      <c r="C13" s="291">
        <f t="shared" si="0"/>
        <v>60000</v>
      </c>
    </row>
    <row r="14" spans="1:3" ht="15">
      <c r="A14" s="289">
        <v>43084</v>
      </c>
      <c r="B14" s="290">
        <v>1500</v>
      </c>
      <c r="C14" s="291">
        <f t="shared" si="0"/>
        <v>58500</v>
      </c>
    </row>
    <row r="15" spans="1:3" ht="15">
      <c r="A15" s="289">
        <v>43115</v>
      </c>
      <c r="B15" s="290">
        <v>1500</v>
      </c>
      <c r="C15" s="291">
        <f>SUM(C14-B15)</f>
        <v>57000</v>
      </c>
    </row>
    <row r="16" spans="1:3" ht="15">
      <c r="A16" s="289">
        <v>43146</v>
      </c>
      <c r="B16" s="290">
        <v>1500</v>
      </c>
      <c r="C16" s="291">
        <f>SUM(C15-B16)</f>
        <v>55500</v>
      </c>
    </row>
    <row r="17" spans="1:3" ht="15">
      <c r="A17" s="289">
        <v>43174</v>
      </c>
      <c r="B17" s="290">
        <v>1500</v>
      </c>
      <c r="C17" s="291">
        <f t="shared" si="0"/>
        <v>54000</v>
      </c>
    </row>
    <row r="18" spans="1:3" ht="15">
      <c r="A18" s="289">
        <v>43205</v>
      </c>
      <c r="B18" s="290">
        <v>1500</v>
      </c>
      <c r="C18" s="291">
        <f t="shared" si="0"/>
        <v>52500</v>
      </c>
    </row>
    <row r="19" spans="1:3" ht="15">
      <c r="A19" s="289">
        <v>43235</v>
      </c>
      <c r="B19" s="290">
        <v>1500</v>
      </c>
      <c r="C19" s="291">
        <f t="shared" si="0"/>
        <v>51000</v>
      </c>
    </row>
    <row r="20" spans="1:3" ht="15">
      <c r="A20" s="289">
        <v>43266</v>
      </c>
      <c r="B20" s="290">
        <v>1500</v>
      </c>
      <c r="C20" s="291">
        <f t="shared" si="0"/>
        <v>49500</v>
      </c>
    </row>
    <row r="21" spans="1:3" ht="15">
      <c r="A21" s="289">
        <v>43296</v>
      </c>
      <c r="B21" s="290">
        <v>1500</v>
      </c>
      <c r="C21" s="291">
        <f t="shared" si="0"/>
        <v>48000</v>
      </c>
    </row>
    <row r="22" spans="1:3" ht="15">
      <c r="A22" s="289">
        <v>43327</v>
      </c>
      <c r="B22" s="290">
        <v>1500</v>
      </c>
      <c r="C22" s="291">
        <f t="shared" si="0"/>
        <v>46500</v>
      </c>
    </row>
    <row r="23" spans="1:3" ht="15">
      <c r="A23" s="289">
        <v>43358</v>
      </c>
      <c r="B23" s="290">
        <v>1500</v>
      </c>
      <c r="C23" s="291">
        <f t="shared" si="0"/>
        <v>45000</v>
      </c>
    </row>
    <row r="24" spans="1:3" ht="15">
      <c r="A24" s="289">
        <v>43388</v>
      </c>
      <c r="B24" s="290">
        <v>1500</v>
      </c>
      <c r="C24" s="291">
        <f t="shared" si="0"/>
        <v>43500</v>
      </c>
    </row>
    <row r="25" spans="1:3" ht="15">
      <c r="A25" s="289">
        <v>43419</v>
      </c>
      <c r="B25" s="290">
        <v>1500</v>
      </c>
      <c r="C25" s="291">
        <f t="shared" si="0"/>
        <v>42000</v>
      </c>
    </row>
    <row r="26" spans="1:3" ht="15">
      <c r="A26" s="289">
        <v>43449</v>
      </c>
      <c r="B26" s="290">
        <v>1500</v>
      </c>
      <c r="C26" s="291">
        <f t="shared" si="0"/>
        <v>40500</v>
      </c>
    </row>
    <row r="27" spans="1:4" ht="22.5" customHeight="1">
      <c r="A27" s="466" t="s">
        <v>124</v>
      </c>
      <c r="B27" s="467"/>
      <c r="C27" s="468">
        <f>SUM(C26)</f>
        <v>40500</v>
      </c>
      <c r="D27" s="469"/>
    </row>
  </sheetData>
  <sheetProtection/>
  <mergeCells count="4">
    <mergeCell ref="A2:C2"/>
    <mergeCell ref="A5:B5"/>
    <mergeCell ref="A27:B27"/>
    <mergeCell ref="C27:D27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4"/>
  <sheetViews>
    <sheetView view="pageBreakPreview" zoomScale="90" zoomScaleSheetLayoutView="90" zoomScalePageLayoutView="0" workbookViewId="0" topLeftCell="A40">
      <selection activeCell="I50" sqref="I50:J50"/>
    </sheetView>
  </sheetViews>
  <sheetFormatPr defaultColWidth="11.421875" defaultRowHeight="12.75"/>
  <cols>
    <col min="3" max="3" width="7.57421875" style="0" customWidth="1"/>
    <col min="4" max="4" width="10.8515625" style="0" customWidth="1"/>
    <col min="5" max="5" width="2.421875" style="0" customWidth="1"/>
    <col min="6" max="6" width="12.57421875" style="0" customWidth="1"/>
    <col min="7" max="7" width="13.7109375" style="0" customWidth="1"/>
    <col min="8" max="8" width="0.2890625" style="0" customWidth="1"/>
    <col min="10" max="10" width="30.57421875" style="0" customWidth="1"/>
    <col min="11" max="11" width="12.28125" style="0" customWidth="1"/>
    <col min="12" max="12" width="13.7109375" style="0" customWidth="1"/>
  </cols>
  <sheetData>
    <row r="1" spans="1:12" ht="30">
      <c r="A1" s="471" t="s">
        <v>26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spans="1:12" ht="25.5">
      <c r="A2" s="384" t="s">
        <v>125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12.75">
      <c r="A3" s="473"/>
      <c r="B3" s="473"/>
      <c r="C3" s="473"/>
      <c r="D3" s="473"/>
      <c r="E3" s="473"/>
      <c r="F3" s="473"/>
      <c r="G3" s="12"/>
      <c r="H3" s="12"/>
      <c r="I3" s="12"/>
      <c r="J3" s="13"/>
      <c r="K3" s="14"/>
      <c r="L3" s="15"/>
    </row>
    <row r="4" spans="1:12" ht="15">
      <c r="A4" s="26" t="s">
        <v>9</v>
      </c>
      <c r="B4" s="27"/>
      <c r="C4" s="27"/>
      <c r="D4" s="27"/>
      <c r="E4" s="28"/>
      <c r="F4" s="29"/>
      <c r="G4" s="79" t="s">
        <v>10</v>
      </c>
      <c r="H4" s="66"/>
      <c r="I4" s="474"/>
      <c r="J4" s="475"/>
      <c r="K4" s="476"/>
      <c r="L4" s="79" t="s">
        <v>11</v>
      </c>
    </row>
    <row r="5" spans="1:12" ht="15.75">
      <c r="A5" s="480" t="s">
        <v>27</v>
      </c>
      <c r="B5" s="481"/>
      <c r="C5" s="30"/>
      <c r="D5" s="31"/>
      <c r="E5" s="32"/>
      <c r="F5" s="48"/>
      <c r="G5" s="43">
        <f>SUM(F6:F8)</f>
        <v>2750</v>
      </c>
      <c r="H5" s="67"/>
      <c r="I5" s="477"/>
      <c r="J5" s="478"/>
      <c r="K5" s="479"/>
      <c r="L5" s="104">
        <f>SUM(K6:K8)</f>
        <v>6600</v>
      </c>
    </row>
    <row r="6" spans="1:12" ht="15.75">
      <c r="A6" s="375" t="s">
        <v>29</v>
      </c>
      <c r="B6" s="375"/>
      <c r="C6" s="375"/>
      <c r="D6" s="375"/>
      <c r="E6" s="485"/>
      <c r="F6" s="47">
        <v>1980</v>
      </c>
      <c r="G6" s="80"/>
      <c r="H6" s="68"/>
      <c r="I6" s="375" t="s">
        <v>523</v>
      </c>
      <c r="J6" s="485"/>
      <c r="K6" s="47">
        <v>1980</v>
      </c>
      <c r="L6" s="80"/>
    </row>
    <row r="7" spans="1:12" ht="15.75">
      <c r="A7" s="375" t="s">
        <v>31</v>
      </c>
      <c r="B7" s="375"/>
      <c r="C7" s="375"/>
      <c r="D7" s="375"/>
      <c r="E7" s="485"/>
      <c r="F7" s="47">
        <v>770</v>
      </c>
      <c r="G7" s="80"/>
      <c r="H7" s="68"/>
      <c r="I7" s="357" t="s">
        <v>524</v>
      </c>
      <c r="J7" s="486"/>
      <c r="K7" s="47">
        <v>3850</v>
      </c>
      <c r="L7" s="87"/>
    </row>
    <row r="8" spans="1:12" ht="15.75">
      <c r="A8" s="487"/>
      <c r="B8" s="487"/>
      <c r="C8" s="487"/>
      <c r="D8" s="487"/>
      <c r="E8" s="488"/>
      <c r="F8" s="47"/>
      <c r="G8" s="80"/>
      <c r="H8" s="68"/>
      <c r="I8" s="470" t="s">
        <v>525</v>
      </c>
      <c r="J8" s="357"/>
      <c r="K8" s="47">
        <v>770</v>
      </c>
      <c r="L8" s="87"/>
    </row>
    <row r="9" spans="1:12" ht="15">
      <c r="A9" s="33" t="s">
        <v>12</v>
      </c>
      <c r="B9" s="35"/>
      <c r="C9" s="35"/>
      <c r="D9" s="35"/>
      <c r="E9" s="34"/>
      <c r="F9" s="41"/>
      <c r="G9" s="81" t="s">
        <v>10</v>
      </c>
      <c r="H9" s="69"/>
      <c r="I9" s="33"/>
      <c r="J9" s="34"/>
      <c r="K9" s="42"/>
      <c r="L9" s="81" t="s">
        <v>11</v>
      </c>
    </row>
    <row r="10" spans="1:12" ht="15.75">
      <c r="A10" s="482" t="s">
        <v>32</v>
      </c>
      <c r="B10" s="483"/>
      <c r="C10" s="483"/>
      <c r="D10" s="483"/>
      <c r="E10" s="483"/>
      <c r="F10" s="484"/>
      <c r="G10" s="44">
        <f>SUM(F11:F15)</f>
        <v>99694</v>
      </c>
      <c r="H10" s="70"/>
      <c r="I10" s="45"/>
      <c r="J10" s="46"/>
      <c r="K10" s="42"/>
      <c r="L10" s="44">
        <f>SUM(K11:K15)</f>
        <v>132625</v>
      </c>
    </row>
    <row r="11" spans="1:12" ht="15.75">
      <c r="A11" s="375" t="s">
        <v>526</v>
      </c>
      <c r="B11" s="375"/>
      <c r="C11" s="375"/>
      <c r="D11" s="375"/>
      <c r="E11" s="485"/>
      <c r="F11" s="47">
        <v>62375</v>
      </c>
      <c r="G11" s="82"/>
      <c r="H11" s="71"/>
      <c r="I11" s="470" t="s">
        <v>34</v>
      </c>
      <c r="J11" s="470"/>
      <c r="K11" s="47">
        <v>99875</v>
      </c>
      <c r="L11" s="87"/>
    </row>
    <row r="12" spans="1:12" ht="15.75">
      <c r="A12" s="375" t="s">
        <v>527</v>
      </c>
      <c r="B12" s="375"/>
      <c r="C12" s="375"/>
      <c r="D12" s="375"/>
      <c r="E12" s="485"/>
      <c r="F12" s="47">
        <v>26250</v>
      </c>
      <c r="G12" s="83"/>
      <c r="H12" s="72"/>
      <c r="I12" s="470" t="s">
        <v>33</v>
      </c>
      <c r="J12" s="470"/>
      <c r="K12" s="47">
        <v>30000</v>
      </c>
      <c r="L12" s="87"/>
    </row>
    <row r="13" spans="1:12" ht="15.75">
      <c r="A13" s="357" t="s">
        <v>46</v>
      </c>
      <c r="B13" s="486"/>
      <c r="C13" s="486"/>
      <c r="D13" s="486"/>
      <c r="E13" s="489"/>
      <c r="F13" s="47">
        <v>1500</v>
      </c>
      <c r="G13" s="83"/>
      <c r="H13" s="73"/>
      <c r="I13" s="357" t="s">
        <v>46</v>
      </c>
      <c r="J13" s="489"/>
      <c r="K13" s="47">
        <v>1500</v>
      </c>
      <c r="L13" s="80"/>
    </row>
    <row r="14" spans="1:12" ht="15.75">
      <c r="A14" s="365" t="s">
        <v>585</v>
      </c>
      <c r="B14" s="490"/>
      <c r="C14" s="490"/>
      <c r="D14" s="490"/>
      <c r="E14" s="490"/>
      <c r="F14" s="47">
        <v>8319</v>
      </c>
      <c r="G14" s="83"/>
      <c r="H14" s="73"/>
      <c r="I14" s="491"/>
      <c r="J14" s="492"/>
      <c r="K14" s="47"/>
      <c r="L14" s="80"/>
    </row>
    <row r="15" spans="1:12" ht="15.75">
      <c r="A15" s="365" t="s">
        <v>586</v>
      </c>
      <c r="B15" s="490"/>
      <c r="C15" s="490"/>
      <c r="D15" s="490"/>
      <c r="E15" s="490"/>
      <c r="F15" s="47">
        <v>1250</v>
      </c>
      <c r="G15" s="83"/>
      <c r="H15" s="73"/>
      <c r="I15" s="357" t="s">
        <v>584</v>
      </c>
      <c r="J15" s="489"/>
      <c r="K15" s="47">
        <v>1250</v>
      </c>
      <c r="L15" s="87"/>
    </row>
    <row r="16" spans="1:12" ht="15">
      <c r="A16" s="33" t="s">
        <v>13</v>
      </c>
      <c r="B16" s="35"/>
      <c r="C16" s="35"/>
      <c r="D16" s="35"/>
      <c r="E16" s="34"/>
      <c r="F16" s="36"/>
      <c r="G16" s="81" t="s">
        <v>10</v>
      </c>
      <c r="H16" s="69"/>
      <c r="I16" s="53"/>
      <c r="J16" s="54"/>
      <c r="K16" s="57"/>
      <c r="L16" s="81" t="s">
        <v>11</v>
      </c>
    </row>
    <row r="17" spans="1:12" ht="15.75">
      <c r="A17" s="482" t="s">
        <v>14</v>
      </c>
      <c r="B17" s="483"/>
      <c r="C17" s="483"/>
      <c r="D17" s="483"/>
      <c r="E17" s="483"/>
      <c r="F17" s="495"/>
      <c r="G17" s="44">
        <f>SUM(F18)</f>
        <v>0</v>
      </c>
      <c r="H17" s="74"/>
      <c r="I17" s="55"/>
      <c r="J17" s="56"/>
      <c r="K17" s="58"/>
      <c r="L17" s="44">
        <f>SUM(K18)</f>
        <v>0</v>
      </c>
    </row>
    <row r="18" spans="1:12" ht="15.75">
      <c r="A18" s="470" t="s">
        <v>35</v>
      </c>
      <c r="B18" s="470"/>
      <c r="C18" s="470"/>
      <c r="D18" s="470"/>
      <c r="E18" s="357"/>
      <c r="F18" s="47"/>
      <c r="G18" s="80"/>
      <c r="H18" s="76"/>
      <c r="I18" s="493"/>
      <c r="J18" s="493"/>
      <c r="K18" s="47"/>
      <c r="L18" s="85"/>
    </row>
    <row r="19" spans="1:12" ht="15.75">
      <c r="A19" s="491"/>
      <c r="B19" s="494"/>
      <c r="C19" s="494"/>
      <c r="D19" s="494"/>
      <c r="E19" s="494"/>
      <c r="F19" s="47"/>
      <c r="G19" s="80"/>
      <c r="H19" s="77"/>
      <c r="I19" s="491"/>
      <c r="J19" s="492"/>
      <c r="K19" s="50"/>
      <c r="L19" s="88"/>
    </row>
    <row r="20" spans="1:12" ht="15">
      <c r="A20" s="33" t="s">
        <v>15</v>
      </c>
      <c r="B20" s="35"/>
      <c r="C20" s="35"/>
      <c r="D20" s="35"/>
      <c r="E20" s="34"/>
      <c r="F20" s="36"/>
      <c r="G20" s="81" t="s">
        <v>10</v>
      </c>
      <c r="H20" s="69"/>
      <c r="I20" s="33"/>
      <c r="J20" s="59"/>
      <c r="K20" s="62"/>
      <c r="L20" s="81" t="s">
        <v>11</v>
      </c>
    </row>
    <row r="21" spans="1:12" ht="15.75">
      <c r="A21" s="37" t="s">
        <v>16</v>
      </c>
      <c r="B21" s="38"/>
      <c r="C21" s="38"/>
      <c r="D21" s="51"/>
      <c r="E21" s="39"/>
      <c r="F21" s="40"/>
      <c r="G21" s="44">
        <f>SUM(F22:F27)</f>
        <v>14500</v>
      </c>
      <c r="H21" s="74"/>
      <c r="I21" s="60"/>
      <c r="J21" s="61"/>
      <c r="K21" s="63"/>
      <c r="L21" s="64">
        <f>SUM(K22:K28)</f>
        <v>5500</v>
      </c>
    </row>
    <row r="22" spans="1:12" ht="15.75">
      <c r="A22" s="470" t="s">
        <v>36</v>
      </c>
      <c r="B22" s="496"/>
      <c r="C22" s="496"/>
      <c r="D22" s="496"/>
      <c r="E22" s="496"/>
      <c r="F22" s="47">
        <v>6000</v>
      </c>
      <c r="G22" s="83"/>
      <c r="H22" s="73"/>
      <c r="I22" s="357" t="s">
        <v>43</v>
      </c>
      <c r="J22" s="497"/>
      <c r="K22" s="47"/>
      <c r="L22" s="85"/>
    </row>
    <row r="23" spans="1:12" ht="15.75">
      <c r="A23" s="498" t="s">
        <v>37</v>
      </c>
      <c r="B23" s="499"/>
      <c r="C23" s="499"/>
      <c r="D23" s="499"/>
      <c r="E23" s="499"/>
      <c r="F23" s="47">
        <v>3500</v>
      </c>
      <c r="G23" s="84"/>
      <c r="H23" s="73"/>
      <c r="I23" s="357" t="s">
        <v>37</v>
      </c>
      <c r="J23" s="497"/>
      <c r="K23" s="47"/>
      <c r="L23" s="86"/>
    </row>
    <row r="24" spans="1:12" ht="15.75">
      <c r="A24" s="498" t="s">
        <v>38</v>
      </c>
      <c r="B24" s="499"/>
      <c r="C24" s="499"/>
      <c r="D24" s="499"/>
      <c r="E24" s="499"/>
      <c r="F24" s="47">
        <v>1500</v>
      </c>
      <c r="G24" s="84"/>
      <c r="H24" s="73"/>
      <c r="I24" s="357" t="s">
        <v>38</v>
      </c>
      <c r="J24" s="497"/>
      <c r="K24" s="47"/>
      <c r="L24" s="86"/>
    </row>
    <row r="25" spans="1:12" ht="15.75">
      <c r="A25" s="498" t="s">
        <v>39</v>
      </c>
      <c r="B25" s="499"/>
      <c r="C25" s="499"/>
      <c r="D25" s="499"/>
      <c r="E25" s="499"/>
      <c r="F25" s="47">
        <v>2000</v>
      </c>
      <c r="G25" s="84"/>
      <c r="H25" s="73"/>
      <c r="I25" s="357" t="s">
        <v>44</v>
      </c>
      <c r="J25" s="497"/>
      <c r="K25" s="47"/>
      <c r="L25" s="86"/>
    </row>
    <row r="26" spans="1:12" ht="15.75">
      <c r="A26" s="498" t="s">
        <v>40</v>
      </c>
      <c r="B26" s="499"/>
      <c r="C26" s="499"/>
      <c r="D26" s="499"/>
      <c r="E26" s="499"/>
      <c r="F26" s="47">
        <v>1000</v>
      </c>
      <c r="G26" s="84"/>
      <c r="H26" s="73"/>
      <c r="I26" s="357" t="s">
        <v>45</v>
      </c>
      <c r="J26" s="497"/>
      <c r="K26" s="47"/>
      <c r="L26" s="86"/>
    </row>
    <row r="27" spans="1:12" ht="15.75">
      <c r="A27" s="498" t="s">
        <v>95</v>
      </c>
      <c r="B27" s="499"/>
      <c r="C27" s="499"/>
      <c r="D27" s="499"/>
      <c r="E27" s="499"/>
      <c r="F27" s="47">
        <v>500</v>
      </c>
      <c r="G27" s="84"/>
      <c r="H27" s="73"/>
      <c r="I27" s="357" t="s">
        <v>41</v>
      </c>
      <c r="J27" s="497"/>
      <c r="K27" s="47">
        <v>5500</v>
      </c>
      <c r="L27" s="86"/>
    </row>
    <row r="28" spans="1:12" ht="15.75">
      <c r="A28" s="100"/>
      <c r="B28" s="101"/>
      <c r="C28" s="101"/>
      <c r="D28" s="101"/>
      <c r="E28" s="101"/>
      <c r="F28" s="102"/>
      <c r="G28" s="84"/>
      <c r="H28" s="73"/>
      <c r="I28" s="357" t="s">
        <v>56</v>
      </c>
      <c r="J28" s="489"/>
      <c r="K28" s="47"/>
      <c r="L28" s="103"/>
    </row>
    <row r="29" spans="1:12" ht="15">
      <c r="A29" s="78" t="s">
        <v>17</v>
      </c>
      <c r="B29" s="35"/>
      <c r="C29" s="35"/>
      <c r="D29" s="35"/>
      <c r="E29" s="34"/>
      <c r="F29" s="36"/>
      <c r="G29" s="81" t="s">
        <v>10</v>
      </c>
      <c r="H29" s="69"/>
      <c r="I29" s="53"/>
      <c r="J29" s="54"/>
      <c r="K29" s="57"/>
      <c r="L29" s="81" t="s">
        <v>11</v>
      </c>
    </row>
    <row r="30" spans="1:12" ht="15.75">
      <c r="A30" s="482" t="s">
        <v>61</v>
      </c>
      <c r="B30" s="483"/>
      <c r="C30" s="483"/>
      <c r="D30" s="483"/>
      <c r="E30" s="483"/>
      <c r="F30" s="495"/>
      <c r="G30" s="44">
        <f>SUM(F31)</f>
        <v>12500</v>
      </c>
      <c r="H30" s="74"/>
      <c r="I30" s="55"/>
      <c r="J30" s="56"/>
      <c r="K30" s="58"/>
      <c r="L30" s="44">
        <f>SUM(K31)</f>
        <v>12500</v>
      </c>
    </row>
    <row r="31" spans="1:12" ht="15.75">
      <c r="A31" s="470" t="s">
        <v>42</v>
      </c>
      <c r="B31" s="470"/>
      <c r="C31" s="470"/>
      <c r="D31" s="470"/>
      <c r="E31" s="357"/>
      <c r="F31" s="47">
        <v>12500</v>
      </c>
      <c r="G31" s="80"/>
      <c r="H31" s="76"/>
      <c r="I31" s="470" t="s">
        <v>42</v>
      </c>
      <c r="J31" s="470"/>
      <c r="K31" s="47">
        <v>12500</v>
      </c>
      <c r="L31" s="85"/>
    </row>
    <row r="32" spans="1:12" ht="15.75">
      <c r="A32" s="491"/>
      <c r="B32" s="494"/>
      <c r="C32" s="494"/>
      <c r="D32" s="494"/>
      <c r="E32" s="494"/>
      <c r="F32" s="47"/>
      <c r="G32" s="80"/>
      <c r="H32" s="77"/>
      <c r="I32" s="491"/>
      <c r="J32" s="492"/>
      <c r="K32" s="50"/>
      <c r="L32" s="88"/>
    </row>
    <row r="33" spans="1:12" ht="15">
      <c r="A33" s="78" t="s">
        <v>64</v>
      </c>
      <c r="B33" s="35"/>
      <c r="C33" s="35"/>
      <c r="D33" s="35"/>
      <c r="E33" s="34"/>
      <c r="F33" s="36"/>
      <c r="G33" s="81" t="s">
        <v>10</v>
      </c>
      <c r="H33" s="75"/>
      <c r="I33" s="53"/>
      <c r="J33" s="54"/>
      <c r="K33" s="57"/>
      <c r="L33" s="81" t="s">
        <v>11</v>
      </c>
    </row>
    <row r="34" spans="1:12" ht="15.75">
      <c r="A34" s="482" t="s">
        <v>18</v>
      </c>
      <c r="B34" s="483"/>
      <c r="C34" s="483"/>
      <c r="D34" s="483"/>
      <c r="E34" s="483"/>
      <c r="F34" s="495"/>
      <c r="G34" s="44">
        <f>SUM(F35:F51)</f>
        <v>29550</v>
      </c>
      <c r="H34" s="68"/>
      <c r="I34" s="55"/>
      <c r="J34" s="56"/>
      <c r="K34" s="58"/>
      <c r="L34" s="44">
        <f>SUM(K35:K51)</f>
        <v>1800</v>
      </c>
    </row>
    <row r="35" spans="1:12" ht="12.75">
      <c r="A35" s="500" t="s">
        <v>47</v>
      </c>
      <c r="B35" s="500"/>
      <c r="C35" s="500"/>
      <c r="D35" s="500"/>
      <c r="E35" s="500"/>
      <c r="F35" s="47">
        <v>300</v>
      </c>
      <c r="G35" s="49"/>
      <c r="H35" s="68"/>
      <c r="I35" s="501" t="s">
        <v>86</v>
      </c>
      <c r="J35" s="502"/>
      <c r="K35" s="91">
        <v>300</v>
      </c>
      <c r="L35" s="49"/>
    </row>
    <row r="36" spans="1:12" ht="12.75">
      <c r="A36" s="500" t="s">
        <v>19</v>
      </c>
      <c r="B36" s="500"/>
      <c r="C36" s="500"/>
      <c r="D36" s="500"/>
      <c r="E36" s="500"/>
      <c r="F36" s="47">
        <v>250</v>
      </c>
      <c r="G36" s="52"/>
      <c r="H36" s="68"/>
      <c r="I36" s="503"/>
      <c r="J36" s="503"/>
      <c r="K36" s="91"/>
      <c r="L36" s="52"/>
    </row>
    <row r="37" spans="1:12" ht="12.75">
      <c r="A37" s="500" t="s">
        <v>23</v>
      </c>
      <c r="B37" s="500"/>
      <c r="C37" s="500"/>
      <c r="D37" s="500"/>
      <c r="E37" s="500"/>
      <c r="F37" s="47">
        <v>100</v>
      </c>
      <c r="G37" s="52"/>
      <c r="H37" s="68"/>
      <c r="I37" s="503"/>
      <c r="J37" s="503"/>
      <c r="K37" s="91"/>
      <c r="L37" s="52"/>
    </row>
    <row r="38" spans="1:12" ht="12.75">
      <c r="A38" s="500" t="s">
        <v>48</v>
      </c>
      <c r="B38" s="500"/>
      <c r="C38" s="500"/>
      <c r="D38" s="500"/>
      <c r="E38" s="500"/>
      <c r="F38" s="47">
        <v>0</v>
      </c>
      <c r="G38" s="52"/>
      <c r="H38" s="68"/>
      <c r="I38" s="503"/>
      <c r="J38" s="503"/>
      <c r="K38" s="91"/>
      <c r="L38" s="52"/>
    </row>
    <row r="39" spans="1:12" ht="12.75">
      <c r="A39" s="387" t="s">
        <v>58</v>
      </c>
      <c r="B39" s="501"/>
      <c r="C39" s="501"/>
      <c r="D39" s="501"/>
      <c r="E39" s="502"/>
      <c r="F39" s="47">
        <v>3500</v>
      </c>
      <c r="G39" s="52"/>
      <c r="H39" s="68"/>
      <c r="I39" s="501" t="s">
        <v>110</v>
      </c>
      <c r="J39" s="502"/>
      <c r="K39" s="91">
        <v>1500</v>
      </c>
      <c r="L39" s="52"/>
    </row>
    <row r="40" spans="1:12" ht="12.75">
      <c r="A40" s="500" t="s">
        <v>49</v>
      </c>
      <c r="B40" s="500"/>
      <c r="C40" s="500"/>
      <c r="D40" s="500"/>
      <c r="E40" s="500"/>
      <c r="F40" s="47">
        <v>500</v>
      </c>
      <c r="G40" s="52"/>
      <c r="H40" s="68"/>
      <c r="I40" s="503"/>
      <c r="J40" s="503"/>
      <c r="K40" s="91"/>
      <c r="L40" s="52"/>
    </row>
    <row r="41" spans="1:12" ht="12.75">
      <c r="A41" s="500" t="s">
        <v>21</v>
      </c>
      <c r="B41" s="500"/>
      <c r="C41" s="500"/>
      <c r="D41" s="500"/>
      <c r="E41" s="500"/>
      <c r="F41" s="47">
        <v>1500</v>
      </c>
      <c r="G41" s="52"/>
      <c r="H41" s="68"/>
      <c r="I41" s="503"/>
      <c r="J41" s="503"/>
      <c r="K41" s="91"/>
      <c r="L41" s="52"/>
    </row>
    <row r="42" spans="1:12" ht="12.75">
      <c r="A42" s="500" t="s">
        <v>50</v>
      </c>
      <c r="B42" s="500"/>
      <c r="C42" s="500"/>
      <c r="D42" s="500"/>
      <c r="E42" s="500"/>
      <c r="F42" s="47">
        <v>750</v>
      </c>
      <c r="G42" s="52"/>
      <c r="H42" s="68"/>
      <c r="I42" s="503"/>
      <c r="J42" s="503"/>
      <c r="K42" s="91"/>
      <c r="L42" s="52"/>
    </row>
    <row r="43" spans="1:12" ht="12.75">
      <c r="A43" s="500" t="s">
        <v>51</v>
      </c>
      <c r="B43" s="500"/>
      <c r="C43" s="500"/>
      <c r="D43" s="500"/>
      <c r="E43" s="500"/>
      <c r="F43" s="47">
        <v>0</v>
      </c>
      <c r="G43" s="52"/>
      <c r="H43" s="68"/>
      <c r="I43" s="503"/>
      <c r="J43" s="503"/>
      <c r="K43" s="91"/>
      <c r="L43" s="52"/>
    </row>
    <row r="44" spans="1:12" ht="12.75">
      <c r="A44" s="500" t="s">
        <v>52</v>
      </c>
      <c r="B44" s="500"/>
      <c r="C44" s="500"/>
      <c r="D44" s="500"/>
      <c r="E44" s="500"/>
      <c r="F44" s="47">
        <v>0</v>
      </c>
      <c r="G44" s="52"/>
      <c r="H44" s="68"/>
      <c r="I44" s="503"/>
      <c r="J44" s="503"/>
      <c r="K44" s="91"/>
      <c r="L44" s="52"/>
    </row>
    <row r="45" spans="1:12" ht="12.75">
      <c r="A45" s="500" t="s">
        <v>20</v>
      </c>
      <c r="B45" s="500"/>
      <c r="C45" s="500"/>
      <c r="D45" s="500"/>
      <c r="E45" s="500"/>
      <c r="F45" s="47">
        <v>750</v>
      </c>
      <c r="G45" s="52"/>
      <c r="H45" s="68"/>
      <c r="I45" s="503"/>
      <c r="J45" s="503"/>
      <c r="K45" s="91"/>
      <c r="L45" s="52"/>
    </row>
    <row r="46" spans="1:12" ht="12.75">
      <c r="A46" s="500" t="s">
        <v>22</v>
      </c>
      <c r="B46" s="500"/>
      <c r="C46" s="500"/>
      <c r="D46" s="500"/>
      <c r="E46" s="500"/>
      <c r="F46" s="47">
        <v>250</v>
      </c>
      <c r="G46" s="52"/>
      <c r="H46" s="68"/>
      <c r="I46" s="503"/>
      <c r="J46" s="503"/>
      <c r="K46" s="91"/>
      <c r="L46" s="52"/>
    </row>
    <row r="47" spans="1:252" ht="12.75">
      <c r="A47" s="500" t="s">
        <v>53</v>
      </c>
      <c r="B47" s="500"/>
      <c r="C47" s="500"/>
      <c r="D47" s="500"/>
      <c r="E47" s="500"/>
      <c r="F47" s="47">
        <v>3000</v>
      </c>
      <c r="G47" s="52"/>
      <c r="H47" s="68"/>
      <c r="I47" s="504"/>
      <c r="J47" s="505"/>
      <c r="K47" s="92"/>
      <c r="L47" s="52"/>
      <c r="IR47" s="25">
        <f>SUM(F47:IQ47)</f>
        <v>3000</v>
      </c>
    </row>
    <row r="48" spans="1:12" ht="12.75">
      <c r="A48" s="500" t="s">
        <v>54</v>
      </c>
      <c r="B48" s="500"/>
      <c r="C48" s="500"/>
      <c r="D48" s="500"/>
      <c r="E48" s="500"/>
      <c r="F48" s="47">
        <v>0</v>
      </c>
      <c r="G48" s="52"/>
      <c r="H48" s="68"/>
      <c r="I48" s="504"/>
      <c r="J48" s="505"/>
      <c r="K48" s="92"/>
      <c r="L48" s="52"/>
    </row>
    <row r="49" spans="1:12" ht="12.75">
      <c r="A49" s="500" t="s">
        <v>55</v>
      </c>
      <c r="B49" s="500"/>
      <c r="C49" s="500"/>
      <c r="D49" s="500"/>
      <c r="E49" s="500"/>
      <c r="F49" s="47">
        <v>350</v>
      </c>
      <c r="G49" s="52"/>
      <c r="H49" s="68"/>
      <c r="I49" s="504"/>
      <c r="J49" s="505"/>
      <c r="K49" s="92"/>
      <c r="L49" s="52"/>
    </row>
    <row r="50" spans="1:12" ht="12.75">
      <c r="A50" s="387" t="s">
        <v>57</v>
      </c>
      <c r="B50" s="501"/>
      <c r="C50" s="501"/>
      <c r="D50" s="501"/>
      <c r="E50" s="502"/>
      <c r="F50" s="47">
        <v>18000</v>
      </c>
      <c r="G50" s="52"/>
      <c r="H50" s="68"/>
      <c r="I50" s="509"/>
      <c r="J50" s="510"/>
      <c r="K50" s="92"/>
      <c r="L50" s="52"/>
    </row>
    <row r="51" spans="1:12" ht="13.5" thickBot="1">
      <c r="A51" s="500" t="s">
        <v>56</v>
      </c>
      <c r="B51" s="500"/>
      <c r="C51" s="500"/>
      <c r="D51" s="500"/>
      <c r="E51" s="500"/>
      <c r="F51" s="47">
        <v>300</v>
      </c>
      <c r="G51" s="52"/>
      <c r="H51" s="68"/>
      <c r="I51" s="511"/>
      <c r="J51" s="511"/>
      <c r="K51" s="65"/>
      <c r="L51" s="52"/>
    </row>
    <row r="52" spans="1:12" ht="16.5" thickBot="1">
      <c r="A52" s="93"/>
      <c r="B52" s="93"/>
      <c r="C52" s="93"/>
      <c r="D52" s="93"/>
      <c r="E52" s="94"/>
      <c r="F52" s="20" t="s">
        <v>24</v>
      </c>
      <c r="G52" s="507">
        <f>SUM(G5+G10+G17+G21+G30+G34)</f>
        <v>158994</v>
      </c>
      <c r="H52" s="508"/>
      <c r="I52" s="21"/>
      <c r="J52" s="22"/>
      <c r="K52" s="20" t="s">
        <v>25</v>
      </c>
      <c r="L52" s="95">
        <f>SUM(L5+L10+L17+L21+L30+L34)</f>
        <v>159025</v>
      </c>
    </row>
    <row r="53" spans="1:12" ht="12.75">
      <c r="A53" s="89"/>
      <c r="B53" s="89"/>
      <c r="C53" s="89"/>
      <c r="D53" s="89"/>
      <c r="E53" s="90"/>
      <c r="F53" s="18"/>
      <c r="G53" s="19"/>
      <c r="H53" s="19"/>
      <c r="I53" s="16"/>
      <c r="J53" s="17"/>
      <c r="K53" s="18"/>
      <c r="L53" s="19"/>
    </row>
    <row r="54" spans="1:7" ht="18.75" customHeight="1">
      <c r="A54" s="506" t="s">
        <v>625</v>
      </c>
      <c r="B54" s="506"/>
      <c r="C54" s="506"/>
      <c r="D54" s="506"/>
      <c r="E54" s="506"/>
      <c r="F54" s="506"/>
      <c r="G54" s="105">
        <f>SUM(L52-G52)</f>
        <v>31</v>
      </c>
    </row>
  </sheetData>
  <sheetProtection/>
  <mergeCells count="82">
    <mergeCell ref="A54:F54"/>
    <mergeCell ref="G52:H52"/>
    <mergeCell ref="A49:E49"/>
    <mergeCell ref="I49:J49"/>
    <mergeCell ref="A50:E50"/>
    <mergeCell ref="I50:J50"/>
    <mergeCell ref="A51:E51"/>
    <mergeCell ref="I51:J51"/>
    <mergeCell ref="A46:E46"/>
    <mergeCell ref="I46:J46"/>
    <mergeCell ref="A47:E47"/>
    <mergeCell ref="I47:J47"/>
    <mergeCell ref="A48:E48"/>
    <mergeCell ref="I48:J48"/>
    <mergeCell ref="A43:E43"/>
    <mergeCell ref="I43:J43"/>
    <mergeCell ref="A44:E44"/>
    <mergeCell ref="I44:J44"/>
    <mergeCell ref="A45:E45"/>
    <mergeCell ref="I45:J45"/>
    <mergeCell ref="A39:E39"/>
    <mergeCell ref="A40:E40"/>
    <mergeCell ref="I40:J40"/>
    <mergeCell ref="A41:E41"/>
    <mergeCell ref="I41:J41"/>
    <mergeCell ref="A42:E42"/>
    <mergeCell ref="I42:J42"/>
    <mergeCell ref="I39:J39"/>
    <mergeCell ref="A36:E36"/>
    <mergeCell ref="I36:J36"/>
    <mergeCell ref="A37:E37"/>
    <mergeCell ref="I37:J37"/>
    <mergeCell ref="A38:E38"/>
    <mergeCell ref="I38:J38"/>
    <mergeCell ref="A34:F34"/>
    <mergeCell ref="A35:E35"/>
    <mergeCell ref="I35:J35"/>
    <mergeCell ref="I28:J28"/>
    <mergeCell ref="A30:F30"/>
    <mergeCell ref="A31:E31"/>
    <mergeCell ref="I31:J31"/>
    <mergeCell ref="A26:E26"/>
    <mergeCell ref="I26:J26"/>
    <mergeCell ref="A27:E27"/>
    <mergeCell ref="I27:J27"/>
    <mergeCell ref="A32:E32"/>
    <mergeCell ref="I32:J32"/>
    <mergeCell ref="A23:E23"/>
    <mergeCell ref="I23:J23"/>
    <mergeCell ref="A24:E24"/>
    <mergeCell ref="I24:J24"/>
    <mergeCell ref="A25:E25"/>
    <mergeCell ref="I25:J25"/>
    <mergeCell ref="A18:E18"/>
    <mergeCell ref="I18:J18"/>
    <mergeCell ref="A19:E19"/>
    <mergeCell ref="I19:J19"/>
    <mergeCell ref="A17:F17"/>
    <mergeCell ref="A22:E22"/>
    <mergeCell ref="I22:J22"/>
    <mergeCell ref="A13:E13"/>
    <mergeCell ref="I13:J13"/>
    <mergeCell ref="A14:E14"/>
    <mergeCell ref="I14:J14"/>
    <mergeCell ref="A15:E15"/>
    <mergeCell ref="I15:J15"/>
    <mergeCell ref="A10:F10"/>
    <mergeCell ref="A11:E11"/>
    <mergeCell ref="I11:J11"/>
    <mergeCell ref="A12:E12"/>
    <mergeCell ref="I12:J12"/>
    <mergeCell ref="A6:E6"/>
    <mergeCell ref="I6:J6"/>
    <mergeCell ref="A7:E7"/>
    <mergeCell ref="I7:J7"/>
    <mergeCell ref="A8:E8"/>
    <mergeCell ref="I8:J8"/>
    <mergeCell ref="A1:L1"/>
    <mergeCell ref="A2:L2"/>
    <mergeCell ref="A3:F3"/>
    <mergeCell ref="I4:K5"/>
    <mergeCell ref="A5:B5"/>
  </mergeCells>
  <printOptions/>
  <pageMargins left="0" right="0" top="0" bottom="0" header="0.3937007874015748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view="pageBreakPreview" zoomScaleSheetLayoutView="100" zoomScalePageLayoutView="0" workbookViewId="0" topLeftCell="A25">
      <selection activeCell="A31" sqref="A31:IV103"/>
    </sheetView>
  </sheetViews>
  <sheetFormatPr defaultColWidth="11.421875" defaultRowHeight="12.75"/>
  <cols>
    <col min="1" max="1" width="11.00390625" style="0" customWidth="1"/>
    <col min="2" max="2" width="44.28125" style="0" customWidth="1"/>
    <col min="3" max="3" width="15.7109375" style="0" bestFit="1" customWidth="1"/>
    <col min="4" max="5" width="9.7109375" style="0" bestFit="1" customWidth="1"/>
    <col min="6" max="6" width="2.00390625" style="0" customWidth="1"/>
  </cols>
  <sheetData>
    <row r="2" ht="7.5" customHeight="1"/>
    <row r="3" spans="1:5" ht="31.5" customHeight="1">
      <c r="A3" s="408" t="s">
        <v>28</v>
      </c>
      <c r="B3" s="409"/>
      <c r="C3" s="409"/>
      <c r="D3" s="409"/>
      <c r="E3" s="409"/>
    </row>
    <row r="4" ht="13.5" thickBot="1"/>
    <row r="5" spans="1:5" ht="16.5" customHeight="1" thickBot="1">
      <c r="A5" s="2" t="s">
        <v>0</v>
      </c>
      <c r="B5" s="2" t="s">
        <v>1</v>
      </c>
      <c r="C5" s="2" t="s">
        <v>63</v>
      </c>
      <c r="D5" s="3" t="s">
        <v>3</v>
      </c>
      <c r="E5" s="3" t="s">
        <v>2</v>
      </c>
    </row>
    <row r="6" spans="1:5" ht="16.5" customHeight="1">
      <c r="A6" s="416" t="s">
        <v>72</v>
      </c>
      <c r="B6" s="417"/>
      <c r="C6" s="418"/>
      <c r="D6" s="99">
        <f>SUM(D7:D10)</f>
        <v>2100</v>
      </c>
      <c r="E6" s="99">
        <f>SUM(E7:E10)</f>
        <v>1920</v>
      </c>
    </row>
    <row r="7" spans="1:5" ht="16.5" customHeight="1">
      <c r="A7" s="278">
        <v>43208</v>
      </c>
      <c r="B7" s="286" t="s">
        <v>385</v>
      </c>
      <c r="C7" s="286" t="s">
        <v>150</v>
      </c>
      <c r="D7" s="277">
        <v>2100</v>
      </c>
      <c r="E7" s="279">
        <v>0</v>
      </c>
    </row>
    <row r="8" spans="1:5" ht="16.5" customHeight="1">
      <c r="A8" s="267">
        <v>43395</v>
      </c>
      <c r="B8" s="232" t="s">
        <v>545</v>
      </c>
      <c r="C8" s="232" t="s">
        <v>208</v>
      </c>
      <c r="D8" s="262">
        <v>0</v>
      </c>
      <c r="E8" s="262">
        <v>1800</v>
      </c>
    </row>
    <row r="9" spans="1:5" ht="16.5" customHeight="1">
      <c r="A9" s="267">
        <v>43401</v>
      </c>
      <c r="B9" s="208" t="s">
        <v>552</v>
      </c>
      <c r="C9" s="208" t="s">
        <v>551</v>
      </c>
      <c r="D9" s="265">
        <v>0</v>
      </c>
      <c r="E9" s="47">
        <v>60</v>
      </c>
    </row>
    <row r="10" spans="1:5" ht="16.5" customHeight="1">
      <c r="A10" s="261">
        <v>43409</v>
      </c>
      <c r="B10" s="287" t="s">
        <v>559</v>
      </c>
      <c r="C10" s="287" t="s">
        <v>557</v>
      </c>
      <c r="D10" s="265">
        <v>0</v>
      </c>
      <c r="E10" s="47">
        <v>60</v>
      </c>
    </row>
    <row r="11" spans="1:5" ht="16.5" customHeight="1">
      <c r="A11" s="419" t="s">
        <v>30</v>
      </c>
      <c r="B11" s="420"/>
      <c r="C11" s="421"/>
      <c r="D11" s="99">
        <f>SUM(D12:D19)</f>
        <v>50</v>
      </c>
      <c r="E11" s="99">
        <f>SUM(E12:E19)</f>
        <v>4000</v>
      </c>
    </row>
    <row r="12" spans="1:5" ht="16.5" customHeight="1">
      <c r="A12" s="267">
        <v>43180</v>
      </c>
      <c r="B12" s="286" t="s">
        <v>344</v>
      </c>
      <c r="C12" s="286" t="s">
        <v>345</v>
      </c>
      <c r="D12" s="265">
        <v>0</v>
      </c>
      <c r="E12" s="262">
        <v>50</v>
      </c>
    </row>
    <row r="13" spans="1:5" ht="16.5" customHeight="1">
      <c r="A13" s="24">
        <v>43242</v>
      </c>
      <c r="B13" s="8" t="s">
        <v>421</v>
      </c>
      <c r="C13" s="8" t="s">
        <v>422</v>
      </c>
      <c r="D13" s="47">
        <v>0</v>
      </c>
      <c r="E13" s="47">
        <v>50</v>
      </c>
    </row>
    <row r="14" spans="1:5" ht="16.5" customHeight="1">
      <c r="A14" s="24">
        <v>43291</v>
      </c>
      <c r="B14" s="8" t="s">
        <v>463</v>
      </c>
      <c r="C14" s="8" t="s">
        <v>208</v>
      </c>
      <c r="D14" s="47">
        <v>0</v>
      </c>
      <c r="E14" s="47">
        <v>50</v>
      </c>
    </row>
    <row r="15" spans="1:5" ht="16.5" customHeight="1">
      <c r="A15" s="267">
        <v>43319</v>
      </c>
      <c r="B15" s="286" t="s">
        <v>486</v>
      </c>
      <c r="C15" s="286" t="s">
        <v>208</v>
      </c>
      <c r="D15" s="11">
        <v>0</v>
      </c>
      <c r="E15" s="11">
        <v>50</v>
      </c>
    </row>
    <row r="16" spans="1:5" ht="16.5" customHeight="1">
      <c r="A16" s="267">
        <v>43395</v>
      </c>
      <c r="B16" s="232" t="s">
        <v>545</v>
      </c>
      <c r="C16" s="232" t="s">
        <v>208</v>
      </c>
      <c r="D16" s="262">
        <v>0</v>
      </c>
      <c r="E16" s="47">
        <v>3700</v>
      </c>
    </row>
    <row r="17" spans="1:5" ht="16.5" customHeight="1">
      <c r="A17" s="267">
        <v>43401</v>
      </c>
      <c r="B17" s="208" t="s">
        <v>552</v>
      </c>
      <c r="C17" s="208" t="s">
        <v>551</v>
      </c>
      <c r="D17" s="265">
        <v>0</v>
      </c>
      <c r="E17" s="47">
        <v>50</v>
      </c>
    </row>
    <row r="18" spans="1:5" ht="16.5" customHeight="1">
      <c r="A18" s="261">
        <v>43409</v>
      </c>
      <c r="B18" s="287" t="s">
        <v>556</v>
      </c>
      <c r="C18" s="287" t="s">
        <v>150</v>
      </c>
      <c r="D18" s="47">
        <v>50</v>
      </c>
      <c r="E18" s="47">
        <v>0</v>
      </c>
    </row>
    <row r="19" spans="1:5" ht="16.5" customHeight="1">
      <c r="A19" s="261">
        <v>43409</v>
      </c>
      <c r="B19" s="287" t="s">
        <v>559</v>
      </c>
      <c r="C19" s="287" t="s">
        <v>557</v>
      </c>
      <c r="D19" s="265">
        <v>0</v>
      </c>
      <c r="E19" s="265">
        <v>50</v>
      </c>
    </row>
    <row r="20" spans="1:5" ht="16.5" customHeight="1">
      <c r="A20" s="419" t="s">
        <v>104</v>
      </c>
      <c r="B20" s="420"/>
      <c r="C20" s="421"/>
      <c r="D20" s="99">
        <f>SUM(D21:D30)</f>
        <v>810</v>
      </c>
      <c r="E20" s="99">
        <f>SUM(E21:E30)</f>
        <v>800</v>
      </c>
    </row>
    <row r="21" spans="1:5" ht="16.5" customHeight="1">
      <c r="A21" s="267">
        <v>43180</v>
      </c>
      <c r="B21" s="286" t="s">
        <v>344</v>
      </c>
      <c r="C21" s="286" t="s">
        <v>345</v>
      </c>
      <c r="D21" s="265">
        <v>0</v>
      </c>
      <c r="E21" s="47">
        <v>10</v>
      </c>
    </row>
    <row r="22" spans="1:5" ht="16.5" customHeight="1">
      <c r="A22" s="24">
        <v>43242</v>
      </c>
      <c r="B22" s="8" t="s">
        <v>421</v>
      </c>
      <c r="C22" s="8" t="s">
        <v>422</v>
      </c>
      <c r="D22" s="47">
        <v>0</v>
      </c>
      <c r="E22" s="47">
        <v>10</v>
      </c>
    </row>
    <row r="23" spans="1:5" ht="16.5" customHeight="1">
      <c r="A23" s="24">
        <v>43291</v>
      </c>
      <c r="B23" s="8" t="s">
        <v>463</v>
      </c>
      <c r="C23" s="8" t="s">
        <v>208</v>
      </c>
      <c r="D23" s="47">
        <v>0</v>
      </c>
      <c r="E23" s="47">
        <v>10</v>
      </c>
    </row>
    <row r="24" spans="1:5" ht="16.5" customHeight="1">
      <c r="A24" s="267">
        <v>43319</v>
      </c>
      <c r="B24" s="286" t="s">
        <v>486</v>
      </c>
      <c r="C24" s="286" t="s">
        <v>208</v>
      </c>
      <c r="D24" s="47">
        <v>0</v>
      </c>
      <c r="E24" s="47">
        <v>10</v>
      </c>
    </row>
    <row r="25" spans="1:5" ht="16.5" customHeight="1">
      <c r="A25" s="267">
        <v>43395</v>
      </c>
      <c r="B25" s="232" t="s">
        <v>545</v>
      </c>
      <c r="C25" s="232" t="s">
        <v>208</v>
      </c>
      <c r="D25" s="262">
        <v>0</v>
      </c>
      <c r="E25" s="47">
        <v>740</v>
      </c>
    </row>
    <row r="26" spans="1:5" ht="16.5" customHeight="1">
      <c r="A26" s="108">
        <v>43401</v>
      </c>
      <c r="B26" s="1" t="s">
        <v>553</v>
      </c>
      <c r="C26" s="8" t="s">
        <v>551</v>
      </c>
      <c r="D26" s="47">
        <v>0</v>
      </c>
      <c r="E26" s="47">
        <v>10</v>
      </c>
    </row>
    <row r="27" spans="1:5" ht="16.5" customHeight="1">
      <c r="A27" s="261">
        <v>43409</v>
      </c>
      <c r="B27" s="287" t="s">
        <v>556</v>
      </c>
      <c r="C27" s="287" t="s">
        <v>150</v>
      </c>
      <c r="D27" s="47">
        <v>10</v>
      </c>
      <c r="E27" s="47">
        <v>0</v>
      </c>
    </row>
    <row r="28" spans="1:5" ht="16.5" customHeight="1">
      <c r="A28" s="261">
        <v>43409</v>
      </c>
      <c r="B28" s="287" t="s">
        <v>559</v>
      </c>
      <c r="C28" s="287" t="s">
        <v>557</v>
      </c>
      <c r="D28" s="265">
        <v>0</v>
      </c>
      <c r="E28" s="47">
        <v>10</v>
      </c>
    </row>
    <row r="29" spans="1:5" ht="16.5" customHeight="1">
      <c r="A29" s="267">
        <v>43410</v>
      </c>
      <c r="B29" s="208" t="s">
        <v>572</v>
      </c>
      <c r="C29" s="208" t="s">
        <v>150</v>
      </c>
      <c r="D29" s="265">
        <v>440</v>
      </c>
      <c r="E29" s="262">
        <v>0</v>
      </c>
    </row>
    <row r="30" spans="1:5" ht="16.5" customHeight="1">
      <c r="A30" s="267">
        <v>43410</v>
      </c>
      <c r="B30" s="232" t="s">
        <v>573</v>
      </c>
      <c r="C30" s="232" t="s">
        <v>150</v>
      </c>
      <c r="D30" s="262">
        <v>360</v>
      </c>
      <c r="E30" s="262">
        <v>0</v>
      </c>
    </row>
    <row r="31" spans="1:5" ht="16.5" customHeight="1">
      <c r="A31" s="410" t="s">
        <v>112</v>
      </c>
      <c r="B31" s="411"/>
      <c r="C31" s="97"/>
      <c r="D31" s="96">
        <f>SUM(D20+D11+D6)</f>
        <v>2960</v>
      </c>
      <c r="E31" s="96">
        <f>SUM(E20+E11+E6)</f>
        <v>6720</v>
      </c>
    </row>
    <row r="32" spans="1:5" ht="16.5" customHeight="1">
      <c r="A32" s="414" t="s">
        <v>111</v>
      </c>
      <c r="B32" s="415"/>
      <c r="C32" s="98"/>
      <c r="D32" s="412">
        <f>SUM(E31-D31)</f>
        <v>3760</v>
      </c>
      <c r="E32" s="413"/>
    </row>
  </sheetData>
  <sheetProtection/>
  <mergeCells count="7">
    <mergeCell ref="A3:E3"/>
    <mergeCell ref="A31:B31"/>
    <mergeCell ref="D32:E32"/>
    <mergeCell ref="A32:B32"/>
    <mergeCell ref="A6:C6"/>
    <mergeCell ref="A11:C11"/>
    <mergeCell ref="A20:C20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0"/>
  <sheetViews>
    <sheetView view="pageBreakPreview" zoomScale="110" zoomScaleSheetLayoutView="110" zoomScalePageLayoutView="0" workbookViewId="0" topLeftCell="A185">
      <selection activeCell="A120" sqref="A120:IV121"/>
    </sheetView>
  </sheetViews>
  <sheetFormatPr defaultColWidth="10.8515625" defaultRowHeight="12.75"/>
  <cols>
    <col min="1" max="1" width="11.00390625" style="272" customWidth="1"/>
    <col min="2" max="2" width="44.28125" style="272" customWidth="1"/>
    <col min="3" max="3" width="15.7109375" style="272" bestFit="1" customWidth="1"/>
    <col min="4" max="4" width="11.8515625" style="272" bestFit="1" customWidth="1"/>
    <col min="5" max="5" width="11.7109375" style="272" customWidth="1"/>
    <col min="6" max="13" width="10.8515625" style="272" customWidth="1"/>
    <col min="14" max="14" width="15.7109375" style="272" customWidth="1"/>
    <col min="15" max="16384" width="10.8515625" style="272" customWidth="1"/>
  </cols>
  <sheetData>
    <row r="1" ht="12.75"/>
    <row r="2" ht="7.5" customHeight="1"/>
    <row r="3" spans="1:5" ht="31.5" customHeight="1">
      <c r="A3" s="425" t="s">
        <v>62</v>
      </c>
      <c r="B3" s="426"/>
      <c r="C3" s="426"/>
      <c r="D3" s="426"/>
      <c r="E3" s="426"/>
    </row>
    <row r="4" ht="13.5" thickBot="1"/>
    <row r="5" spans="1:5" ht="16.5" customHeight="1" thickBot="1">
      <c r="A5" s="273" t="s">
        <v>0</v>
      </c>
      <c r="B5" s="273" t="s">
        <v>1</v>
      </c>
      <c r="C5" s="273" t="s">
        <v>63</v>
      </c>
      <c r="D5" s="274" t="s">
        <v>3</v>
      </c>
      <c r="E5" s="274" t="s">
        <v>2</v>
      </c>
    </row>
    <row r="6" spans="1:5" ht="16.5" customHeight="1">
      <c r="A6" s="428" t="s">
        <v>91</v>
      </c>
      <c r="B6" s="429"/>
      <c r="C6" s="430"/>
      <c r="D6" s="275">
        <f>SUM(D7:D119)</f>
        <v>88631.88999999998</v>
      </c>
      <c r="E6" s="275">
        <f>SUM(E7:E119)</f>
        <v>123920.19999999998</v>
      </c>
    </row>
    <row r="7" spans="1:5" ht="16.5" customHeight="1">
      <c r="A7" s="261">
        <v>43115</v>
      </c>
      <c r="B7" s="287" t="s">
        <v>183</v>
      </c>
      <c r="C7" s="287" t="s">
        <v>150</v>
      </c>
      <c r="D7" s="277">
        <v>2710.07</v>
      </c>
      <c r="E7" s="277">
        <v>0</v>
      </c>
    </row>
    <row r="8" spans="1:5" ht="16.5" customHeight="1">
      <c r="A8" s="266">
        <v>43126</v>
      </c>
      <c r="B8" s="286" t="s">
        <v>209</v>
      </c>
      <c r="C8" s="287" t="s">
        <v>210</v>
      </c>
      <c r="D8" s="326">
        <v>0</v>
      </c>
      <c r="E8" s="326">
        <v>10.8</v>
      </c>
    </row>
    <row r="9" spans="1:5" ht="16.5" customHeight="1">
      <c r="A9" s="261">
        <v>43133</v>
      </c>
      <c r="B9" s="287" t="s">
        <v>224</v>
      </c>
      <c r="C9" s="287" t="s">
        <v>225</v>
      </c>
      <c r="D9" s="265">
        <v>0</v>
      </c>
      <c r="E9" s="265">
        <v>126.4</v>
      </c>
    </row>
    <row r="10" spans="1:5" ht="16.5" customHeight="1">
      <c r="A10" s="278">
        <v>43134</v>
      </c>
      <c r="B10" s="287" t="s">
        <v>227</v>
      </c>
      <c r="C10" s="287" t="s">
        <v>228</v>
      </c>
      <c r="D10" s="277">
        <v>0</v>
      </c>
      <c r="E10" s="277">
        <v>39.2</v>
      </c>
    </row>
    <row r="11" spans="1:5" ht="16.5" customHeight="1">
      <c r="A11" s="276">
        <v>43134</v>
      </c>
      <c r="B11" s="287" t="s">
        <v>230</v>
      </c>
      <c r="C11" s="287" t="s">
        <v>229</v>
      </c>
      <c r="D11" s="277">
        <v>0</v>
      </c>
      <c r="E11" s="277">
        <v>39.2</v>
      </c>
    </row>
    <row r="12" spans="1:5" ht="16.5" customHeight="1">
      <c r="A12" s="261">
        <v>43225</v>
      </c>
      <c r="B12" s="286" t="s">
        <v>232</v>
      </c>
      <c r="C12" s="287" t="s">
        <v>233</v>
      </c>
      <c r="D12" s="265">
        <v>0</v>
      </c>
      <c r="E12" s="260">
        <v>51.2</v>
      </c>
    </row>
    <row r="13" spans="1:5" ht="16.5" customHeight="1">
      <c r="A13" s="276">
        <v>43137</v>
      </c>
      <c r="B13" s="287" t="s">
        <v>234</v>
      </c>
      <c r="C13" s="287" t="s">
        <v>235</v>
      </c>
      <c r="D13" s="277">
        <v>0</v>
      </c>
      <c r="E13" s="277">
        <v>431.2</v>
      </c>
    </row>
    <row r="14" spans="1:5" ht="16.5" customHeight="1">
      <c r="A14" s="276">
        <v>43137</v>
      </c>
      <c r="B14" s="287" t="s">
        <v>237</v>
      </c>
      <c r="C14" s="287" t="s">
        <v>236</v>
      </c>
      <c r="D14" s="277">
        <v>0</v>
      </c>
      <c r="E14" s="277">
        <v>117.6</v>
      </c>
    </row>
    <row r="15" spans="1:5" ht="16.5" customHeight="1">
      <c r="A15" s="276">
        <v>43140</v>
      </c>
      <c r="B15" s="287" t="s">
        <v>238</v>
      </c>
      <c r="C15" s="287" t="s">
        <v>239</v>
      </c>
      <c r="D15" s="277">
        <v>0</v>
      </c>
      <c r="E15" s="277">
        <v>90.4</v>
      </c>
    </row>
    <row r="16" spans="1:5" ht="16.5" customHeight="1">
      <c r="A16" s="276">
        <v>43141</v>
      </c>
      <c r="B16" s="287" t="s">
        <v>240</v>
      </c>
      <c r="C16" s="287" t="s">
        <v>241</v>
      </c>
      <c r="D16" s="277">
        <v>0</v>
      </c>
      <c r="E16" s="279">
        <v>39.2</v>
      </c>
    </row>
    <row r="17" spans="1:5" ht="16.5" customHeight="1">
      <c r="A17" s="278">
        <v>43141</v>
      </c>
      <c r="B17" s="287" t="s">
        <v>243</v>
      </c>
      <c r="C17" s="287" t="s">
        <v>242</v>
      </c>
      <c r="D17" s="277">
        <v>0</v>
      </c>
      <c r="E17" s="277">
        <v>39.2</v>
      </c>
    </row>
    <row r="18" spans="1:5" ht="16.5" customHeight="1">
      <c r="A18" s="276">
        <v>43141</v>
      </c>
      <c r="B18" s="287" t="s">
        <v>245</v>
      </c>
      <c r="C18" s="287" t="s">
        <v>246</v>
      </c>
      <c r="D18" s="277">
        <v>0</v>
      </c>
      <c r="E18" s="277">
        <v>132</v>
      </c>
    </row>
    <row r="19" spans="1:5" ht="16.5" customHeight="1">
      <c r="A19" s="261">
        <v>43143</v>
      </c>
      <c r="B19" s="287" t="s">
        <v>249</v>
      </c>
      <c r="C19" s="287" t="s">
        <v>248</v>
      </c>
      <c r="D19" s="265">
        <v>0</v>
      </c>
      <c r="E19" s="265">
        <v>78.4</v>
      </c>
    </row>
    <row r="20" spans="1:5" ht="16.5" customHeight="1">
      <c r="A20" s="278">
        <v>43144</v>
      </c>
      <c r="B20" s="287" t="s">
        <v>250</v>
      </c>
      <c r="C20" s="287" t="s">
        <v>251</v>
      </c>
      <c r="D20" s="277">
        <v>0</v>
      </c>
      <c r="E20" s="277">
        <v>39.2</v>
      </c>
    </row>
    <row r="21" spans="1:5" ht="16.5" customHeight="1">
      <c r="A21" s="276">
        <v>43146</v>
      </c>
      <c r="B21" s="287" t="s">
        <v>252</v>
      </c>
      <c r="C21" s="287" t="s">
        <v>253</v>
      </c>
      <c r="D21" s="277">
        <v>0</v>
      </c>
      <c r="E21" s="277">
        <v>274.4</v>
      </c>
    </row>
    <row r="22" spans="1:5" ht="16.5" customHeight="1">
      <c r="A22" s="261">
        <v>43146</v>
      </c>
      <c r="B22" s="287" t="s">
        <v>258</v>
      </c>
      <c r="C22" s="287" t="s">
        <v>259</v>
      </c>
      <c r="D22" s="265">
        <v>0</v>
      </c>
      <c r="E22" s="262">
        <v>11</v>
      </c>
    </row>
    <row r="23" spans="1:5" ht="16.5" customHeight="1">
      <c r="A23" s="278">
        <v>43151</v>
      </c>
      <c r="B23" s="287" t="s">
        <v>263</v>
      </c>
      <c r="C23" s="287" t="s">
        <v>264</v>
      </c>
      <c r="D23" s="277">
        <v>0</v>
      </c>
      <c r="E23" s="277">
        <v>117.6</v>
      </c>
    </row>
    <row r="24" spans="1:5" ht="16.5" customHeight="1">
      <c r="A24" s="261">
        <v>43151</v>
      </c>
      <c r="B24" s="286" t="s">
        <v>268</v>
      </c>
      <c r="C24" s="286" t="s">
        <v>208</v>
      </c>
      <c r="D24" s="262">
        <v>0</v>
      </c>
      <c r="E24" s="262">
        <v>1693.4</v>
      </c>
    </row>
    <row r="25" spans="1:5" ht="16.5" customHeight="1">
      <c r="A25" s="267">
        <v>43151</v>
      </c>
      <c r="B25" s="286" t="s">
        <v>268</v>
      </c>
      <c r="C25" s="286" t="s">
        <v>208</v>
      </c>
      <c r="D25" s="265">
        <v>0</v>
      </c>
      <c r="E25" s="262">
        <v>39.2</v>
      </c>
    </row>
    <row r="26" spans="1:5" ht="16.5" customHeight="1">
      <c r="A26" s="261">
        <v>43153</v>
      </c>
      <c r="B26" s="287" t="s">
        <v>295</v>
      </c>
      <c r="C26" s="287" t="s">
        <v>296</v>
      </c>
      <c r="D26" s="262">
        <v>0</v>
      </c>
      <c r="E26" s="262">
        <v>39.2</v>
      </c>
    </row>
    <row r="27" spans="1:5" ht="16.5" customHeight="1">
      <c r="A27" s="276">
        <v>43155</v>
      </c>
      <c r="B27" s="287" t="s">
        <v>300</v>
      </c>
      <c r="C27" s="287" t="s">
        <v>301</v>
      </c>
      <c r="D27" s="279">
        <v>0</v>
      </c>
      <c r="E27" s="279">
        <v>431.2</v>
      </c>
    </row>
    <row r="28" spans="1:5" ht="16.5" customHeight="1">
      <c r="A28" s="261">
        <v>43158</v>
      </c>
      <c r="B28" s="286" t="s">
        <v>304</v>
      </c>
      <c r="C28" s="286" t="s">
        <v>305</v>
      </c>
      <c r="D28" s="265">
        <v>0</v>
      </c>
      <c r="E28" s="265">
        <v>78.4</v>
      </c>
    </row>
    <row r="29" spans="1:5" ht="16.5" customHeight="1">
      <c r="A29" s="278">
        <v>43159</v>
      </c>
      <c r="B29" s="286" t="s">
        <v>307</v>
      </c>
      <c r="C29" s="286" t="s">
        <v>308</v>
      </c>
      <c r="D29" s="277">
        <v>0</v>
      </c>
      <c r="E29" s="277">
        <v>39.2</v>
      </c>
    </row>
    <row r="30" spans="1:5" ht="16.5" customHeight="1">
      <c r="A30" s="261">
        <v>43157</v>
      </c>
      <c r="B30" s="287" t="s">
        <v>312</v>
      </c>
      <c r="C30" s="287" t="s">
        <v>313</v>
      </c>
      <c r="D30" s="262">
        <v>0</v>
      </c>
      <c r="E30" s="262">
        <v>156.8</v>
      </c>
    </row>
    <row r="31" spans="1:5" ht="16.5" customHeight="1">
      <c r="A31" s="278">
        <v>43164</v>
      </c>
      <c r="B31" s="286" t="s">
        <v>314</v>
      </c>
      <c r="C31" s="286" t="s">
        <v>315</v>
      </c>
      <c r="D31" s="277">
        <v>0</v>
      </c>
      <c r="E31" s="277">
        <v>67.6</v>
      </c>
    </row>
    <row r="32" spans="1:5" ht="16.5" customHeight="1">
      <c r="A32" s="276">
        <v>43165</v>
      </c>
      <c r="B32" s="287" t="s">
        <v>316</v>
      </c>
      <c r="C32" s="287" t="s">
        <v>317</v>
      </c>
      <c r="D32" s="279">
        <v>0</v>
      </c>
      <c r="E32" s="279">
        <v>181.6</v>
      </c>
    </row>
    <row r="33" spans="1:5" ht="16.5" customHeight="1">
      <c r="A33" s="276">
        <v>43165</v>
      </c>
      <c r="B33" s="287" t="s">
        <v>324</v>
      </c>
      <c r="C33" s="287" t="s">
        <v>321</v>
      </c>
      <c r="D33" s="279">
        <v>0</v>
      </c>
      <c r="E33" s="279">
        <v>39.2</v>
      </c>
    </row>
    <row r="34" spans="1:5" ht="16.5" customHeight="1">
      <c r="A34" s="276">
        <v>43165</v>
      </c>
      <c r="B34" s="287" t="s">
        <v>322</v>
      </c>
      <c r="C34" s="287" t="s">
        <v>323</v>
      </c>
      <c r="D34" s="279">
        <v>0</v>
      </c>
      <c r="E34" s="279">
        <v>78.4</v>
      </c>
    </row>
    <row r="35" spans="1:5" ht="16.5" customHeight="1">
      <c r="A35" s="278">
        <v>43168</v>
      </c>
      <c r="B35" s="286" t="s">
        <v>326</v>
      </c>
      <c r="C35" s="286" t="s">
        <v>327</v>
      </c>
      <c r="D35" s="277">
        <v>0</v>
      </c>
      <c r="E35" s="277">
        <v>39.2</v>
      </c>
    </row>
    <row r="36" spans="1:5" ht="16.5" customHeight="1">
      <c r="A36" s="278">
        <v>43168</v>
      </c>
      <c r="B36" s="286" t="s">
        <v>329</v>
      </c>
      <c r="C36" s="286" t="s">
        <v>328</v>
      </c>
      <c r="D36" s="277">
        <v>0</v>
      </c>
      <c r="E36" s="277">
        <v>102.4</v>
      </c>
    </row>
    <row r="37" spans="1:5" ht="16.5" customHeight="1">
      <c r="A37" s="261">
        <v>43174</v>
      </c>
      <c r="B37" s="287" t="s">
        <v>330</v>
      </c>
      <c r="C37" s="287" t="s">
        <v>150</v>
      </c>
      <c r="D37" s="265">
        <v>2704.87</v>
      </c>
      <c r="E37" s="265">
        <v>0</v>
      </c>
    </row>
    <row r="38" spans="1:5" ht="16.5" customHeight="1">
      <c r="A38" s="278">
        <v>43178</v>
      </c>
      <c r="B38" s="286" t="s">
        <v>335</v>
      </c>
      <c r="C38" s="286" t="s">
        <v>336</v>
      </c>
      <c r="D38" s="277">
        <v>0</v>
      </c>
      <c r="E38" s="277">
        <v>142.4</v>
      </c>
    </row>
    <row r="39" spans="1:5" ht="16.5" customHeight="1">
      <c r="A39" s="278">
        <v>43179</v>
      </c>
      <c r="B39" s="286" t="s">
        <v>337</v>
      </c>
      <c r="C39" s="286" t="s">
        <v>338</v>
      </c>
      <c r="D39" s="277">
        <v>0</v>
      </c>
      <c r="E39" s="277">
        <v>39.2</v>
      </c>
    </row>
    <row r="40" spans="1:5" ht="16.5" customHeight="1">
      <c r="A40" s="278">
        <v>43179</v>
      </c>
      <c r="B40" s="286" t="s">
        <v>340</v>
      </c>
      <c r="C40" s="286" t="s">
        <v>339</v>
      </c>
      <c r="D40" s="277">
        <v>0</v>
      </c>
      <c r="E40" s="277">
        <v>39.2</v>
      </c>
    </row>
    <row r="41" spans="1:5" ht="16.5" customHeight="1">
      <c r="A41" s="278">
        <v>43179</v>
      </c>
      <c r="B41" s="286" t="s">
        <v>341</v>
      </c>
      <c r="C41" s="286" t="s">
        <v>208</v>
      </c>
      <c r="D41" s="277">
        <v>0</v>
      </c>
      <c r="E41" s="277">
        <v>491.2</v>
      </c>
    </row>
    <row r="42" spans="1:5" ht="16.5" customHeight="1">
      <c r="A42" s="278">
        <v>43179</v>
      </c>
      <c r="B42" s="286" t="s">
        <v>342</v>
      </c>
      <c r="C42" s="286" t="s">
        <v>208</v>
      </c>
      <c r="D42" s="277">
        <v>0</v>
      </c>
      <c r="E42" s="277">
        <v>808</v>
      </c>
    </row>
    <row r="43" spans="1:5" ht="16.5" customHeight="1">
      <c r="A43" s="276">
        <v>43181</v>
      </c>
      <c r="B43" s="286" t="s">
        <v>346</v>
      </c>
      <c r="C43" s="286" t="s">
        <v>347</v>
      </c>
      <c r="D43" s="277">
        <v>0</v>
      </c>
      <c r="E43" s="277">
        <v>7</v>
      </c>
    </row>
    <row r="44" spans="1:5" ht="16.5" customHeight="1">
      <c r="A44" s="278">
        <v>43181</v>
      </c>
      <c r="B44" s="286" t="s">
        <v>348</v>
      </c>
      <c r="C44" s="286" t="s">
        <v>208</v>
      </c>
      <c r="D44" s="277">
        <v>51.2</v>
      </c>
      <c r="E44" s="277">
        <v>0</v>
      </c>
    </row>
    <row r="45" spans="1:5" ht="16.5" customHeight="1">
      <c r="A45" s="278">
        <v>43187</v>
      </c>
      <c r="B45" s="286" t="s">
        <v>358</v>
      </c>
      <c r="C45" s="286" t="s">
        <v>359</v>
      </c>
      <c r="D45" s="277">
        <v>0</v>
      </c>
      <c r="E45" s="279">
        <v>51.2</v>
      </c>
    </row>
    <row r="46" spans="1:5" ht="16.5" customHeight="1">
      <c r="A46" s="278">
        <v>43186</v>
      </c>
      <c r="B46" s="286" t="s">
        <v>357</v>
      </c>
      <c r="C46" s="286" t="s">
        <v>356</v>
      </c>
      <c r="D46" s="277">
        <v>0</v>
      </c>
      <c r="E46" s="279">
        <v>90.4</v>
      </c>
    </row>
    <row r="47" spans="1:5" ht="16.5" customHeight="1">
      <c r="A47" s="276">
        <v>43188</v>
      </c>
      <c r="B47" s="287" t="s">
        <v>365</v>
      </c>
      <c r="C47" s="287" t="s">
        <v>366</v>
      </c>
      <c r="D47" s="277">
        <v>0</v>
      </c>
      <c r="E47" s="277">
        <v>51.2</v>
      </c>
    </row>
    <row r="48" spans="1:5" ht="16.5" customHeight="1">
      <c r="A48" s="261">
        <v>43193</v>
      </c>
      <c r="B48" s="287" t="s">
        <v>368</v>
      </c>
      <c r="C48" s="287" t="s">
        <v>369</v>
      </c>
      <c r="D48" s="262">
        <v>0</v>
      </c>
      <c r="E48" s="262">
        <v>208</v>
      </c>
    </row>
    <row r="49" spans="1:5" ht="16.5" customHeight="1">
      <c r="A49" s="267">
        <v>43194</v>
      </c>
      <c r="B49" s="286" t="s">
        <v>374</v>
      </c>
      <c r="C49" s="286" t="s">
        <v>375</v>
      </c>
      <c r="D49" s="47">
        <v>0</v>
      </c>
      <c r="E49" s="262">
        <v>78.4</v>
      </c>
    </row>
    <row r="50" spans="1:5" ht="16.5" customHeight="1">
      <c r="A50" s="278">
        <v>43206</v>
      </c>
      <c r="B50" s="286" t="s">
        <v>381</v>
      </c>
      <c r="C50" s="286" t="s">
        <v>150</v>
      </c>
      <c r="D50" s="277">
        <v>1522.52</v>
      </c>
      <c r="E50" s="279">
        <v>0</v>
      </c>
    </row>
    <row r="51" spans="1:5" ht="16.5" customHeight="1">
      <c r="A51" s="278">
        <v>43208</v>
      </c>
      <c r="B51" s="286" t="s">
        <v>382</v>
      </c>
      <c r="C51" s="286" t="s">
        <v>383</v>
      </c>
      <c r="D51" s="277">
        <v>0</v>
      </c>
      <c r="E51" s="279">
        <v>117.6</v>
      </c>
    </row>
    <row r="52" spans="1:5" ht="16.5" customHeight="1">
      <c r="A52" s="278">
        <v>43210</v>
      </c>
      <c r="B52" s="286" t="s">
        <v>386</v>
      </c>
      <c r="C52" s="286" t="s">
        <v>387</v>
      </c>
      <c r="D52" s="277">
        <v>0</v>
      </c>
      <c r="E52" s="279">
        <v>403</v>
      </c>
    </row>
    <row r="53" spans="1:5" ht="16.5" customHeight="1">
      <c r="A53" s="267">
        <v>43210</v>
      </c>
      <c r="B53" s="286" t="s">
        <v>388</v>
      </c>
      <c r="C53" s="286" t="s">
        <v>208</v>
      </c>
      <c r="D53" s="262">
        <v>0</v>
      </c>
      <c r="E53" s="262">
        <v>494.4</v>
      </c>
    </row>
    <row r="54" spans="1:5" ht="16.5" customHeight="1">
      <c r="A54" s="267">
        <v>43210</v>
      </c>
      <c r="B54" s="286" t="s">
        <v>388</v>
      </c>
      <c r="C54" s="286" t="s">
        <v>208</v>
      </c>
      <c r="D54" s="265">
        <v>0</v>
      </c>
      <c r="E54" s="262">
        <v>1343</v>
      </c>
    </row>
    <row r="55" spans="1:5" ht="16.5" customHeight="1">
      <c r="A55" s="267">
        <v>43215</v>
      </c>
      <c r="B55" s="288" t="s">
        <v>393</v>
      </c>
      <c r="C55" s="288" t="s">
        <v>394</v>
      </c>
      <c r="D55" s="265">
        <v>0</v>
      </c>
      <c r="E55" s="262">
        <v>39.2</v>
      </c>
    </row>
    <row r="56" spans="1:5" ht="16.5" customHeight="1">
      <c r="A56" s="267">
        <v>43223</v>
      </c>
      <c r="B56" s="288" t="s">
        <v>399</v>
      </c>
      <c r="C56" s="288" t="s">
        <v>400</v>
      </c>
      <c r="D56" s="265">
        <v>0</v>
      </c>
      <c r="E56" s="262">
        <v>39.2</v>
      </c>
    </row>
    <row r="57" spans="1:5" ht="16.5" customHeight="1">
      <c r="A57" s="267">
        <v>43225</v>
      </c>
      <c r="B57" s="286" t="s">
        <v>402</v>
      </c>
      <c r="C57" s="286" t="s">
        <v>403</v>
      </c>
      <c r="D57" s="277">
        <v>0</v>
      </c>
      <c r="E57" s="279">
        <v>78.4</v>
      </c>
    </row>
    <row r="58" spans="1:5" ht="16.5" customHeight="1">
      <c r="A58" s="267">
        <v>43225</v>
      </c>
      <c r="B58" s="286" t="s">
        <v>405</v>
      </c>
      <c r="C58" s="286" t="s">
        <v>404</v>
      </c>
      <c r="D58" s="277">
        <v>0</v>
      </c>
      <c r="E58" s="279">
        <v>78.4</v>
      </c>
    </row>
    <row r="59" spans="1:5" ht="16.5" customHeight="1">
      <c r="A59" s="267">
        <v>43225</v>
      </c>
      <c r="B59" s="286" t="s">
        <v>406</v>
      </c>
      <c r="C59" s="286" t="s">
        <v>407</v>
      </c>
      <c r="D59" s="277">
        <v>0</v>
      </c>
      <c r="E59" s="279">
        <v>78.4</v>
      </c>
    </row>
    <row r="60" spans="1:5" ht="16.5" customHeight="1">
      <c r="A60" s="267">
        <v>43229</v>
      </c>
      <c r="B60" s="287" t="s">
        <v>409</v>
      </c>
      <c r="C60" s="287" t="s">
        <v>410</v>
      </c>
      <c r="D60" s="265">
        <v>0</v>
      </c>
      <c r="E60" s="262">
        <v>78.4</v>
      </c>
    </row>
    <row r="61" spans="1:5" ht="16.5" customHeight="1">
      <c r="A61" s="267">
        <v>43234</v>
      </c>
      <c r="B61" s="288" t="s">
        <v>411</v>
      </c>
      <c r="C61" s="288" t="s">
        <v>412</v>
      </c>
      <c r="D61" s="265">
        <v>0</v>
      </c>
      <c r="E61" s="262">
        <v>154.4</v>
      </c>
    </row>
    <row r="62" spans="1:5" ht="16.5" customHeight="1">
      <c r="A62" s="267">
        <v>43236</v>
      </c>
      <c r="B62" s="288" t="s">
        <v>416</v>
      </c>
      <c r="C62" s="288" t="s">
        <v>150</v>
      </c>
      <c r="D62" s="277">
        <v>1532.09</v>
      </c>
      <c r="E62" s="279">
        <v>0</v>
      </c>
    </row>
    <row r="63" spans="1:5" ht="16.5" customHeight="1">
      <c r="A63" s="267">
        <v>43239</v>
      </c>
      <c r="B63" s="288" t="s">
        <v>419</v>
      </c>
      <c r="C63" s="288" t="s">
        <v>420</v>
      </c>
      <c r="D63" s="277">
        <v>0</v>
      </c>
      <c r="E63" s="279">
        <v>168.8</v>
      </c>
    </row>
    <row r="64" spans="1:5" ht="16.5" customHeight="1">
      <c r="A64" s="267">
        <v>43242</v>
      </c>
      <c r="B64" s="286" t="s">
        <v>424</v>
      </c>
      <c r="C64" s="286" t="s">
        <v>208</v>
      </c>
      <c r="D64" s="262">
        <v>0</v>
      </c>
      <c r="E64" s="262">
        <v>2515.8</v>
      </c>
    </row>
    <row r="65" spans="1:5" ht="16.5" customHeight="1">
      <c r="A65" s="267">
        <v>43242</v>
      </c>
      <c r="B65" s="286" t="s">
        <v>424</v>
      </c>
      <c r="C65" s="286" t="s">
        <v>208</v>
      </c>
      <c r="D65" s="265">
        <v>0</v>
      </c>
      <c r="E65" s="262">
        <v>322.4</v>
      </c>
    </row>
    <row r="66" spans="1:5" ht="16.5" customHeight="1">
      <c r="A66" s="267">
        <v>43242</v>
      </c>
      <c r="B66" s="286" t="s">
        <v>424</v>
      </c>
      <c r="C66" s="286" t="s">
        <v>208</v>
      </c>
      <c r="D66" s="265">
        <v>0</v>
      </c>
      <c r="E66" s="262">
        <v>166.4</v>
      </c>
    </row>
    <row r="67" spans="1:5" ht="16.5" customHeight="1">
      <c r="A67" s="267">
        <v>43244</v>
      </c>
      <c r="B67" s="286" t="s">
        <v>425</v>
      </c>
      <c r="C67" s="286" t="s">
        <v>426</v>
      </c>
      <c r="D67" s="277">
        <v>0</v>
      </c>
      <c r="E67" s="279">
        <v>117.6</v>
      </c>
    </row>
    <row r="68" spans="1:5" ht="16.5" customHeight="1">
      <c r="A68" s="267">
        <v>43244</v>
      </c>
      <c r="B68" s="286" t="s">
        <v>428</v>
      </c>
      <c r="C68" s="286" t="s">
        <v>427</v>
      </c>
      <c r="D68" s="277">
        <v>0</v>
      </c>
      <c r="E68" s="279">
        <v>39.2</v>
      </c>
    </row>
    <row r="69" spans="1:5" ht="16.5" customHeight="1">
      <c r="A69" s="267">
        <v>43261</v>
      </c>
      <c r="B69" s="286" t="s">
        <v>437</v>
      </c>
      <c r="C69" s="286" t="s">
        <v>438</v>
      </c>
      <c r="D69" s="277">
        <v>0</v>
      </c>
      <c r="E69" s="279">
        <v>165.6</v>
      </c>
    </row>
    <row r="70" spans="1:5" ht="16.5" customHeight="1">
      <c r="A70" s="267">
        <v>43258</v>
      </c>
      <c r="B70" s="288" t="s">
        <v>439</v>
      </c>
      <c r="C70" s="288" t="s">
        <v>440</v>
      </c>
      <c r="D70" s="277">
        <v>0</v>
      </c>
      <c r="E70" s="279">
        <v>39.2</v>
      </c>
    </row>
    <row r="71" spans="1:5" ht="16.5" customHeight="1">
      <c r="A71" s="267">
        <v>43266</v>
      </c>
      <c r="B71" s="288" t="s">
        <v>442</v>
      </c>
      <c r="C71" s="288" t="s">
        <v>150</v>
      </c>
      <c r="D71" s="277">
        <v>2875.15</v>
      </c>
      <c r="E71" s="279">
        <v>0</v>
      </c>
    </row>
    <row r="72" spans="1:5" ht="16.5" customHeight="1">
      <c r="A72" s="267">
        <v>43266</v>
      </c>
      <c r="B72" s="286" t="s">
        <v>447</v>
      </c>
      <c r="C72" s="286" t="s">
        <v>448</v>
      </c>
      <c r="D72" s="277">
        <v>11</v>
      </c>
      <c r="E72" s="279">
        <v>0</v>
      </c>
    </row>
    <row r="73" spans="1:5" ht="16.5" customHeight="1">
      <c r="A73" s="261">
        <v>43271</v>
      </c>
      <c r="B73" s="286" t="s">
        <v>450</v>
      </c>
      <c r="C73" s="286" t="s">
        <v>208</v>
      </c>
      <c r="D73" s="265">
        <v>0</v>
      </c>
      <c r="E73" s="262">
        <v>4371.6</v>
      </c>
    </row>
    <row r="74" spans="1:5" ht="16.5" customHeight="1">
      <c r="A74" s="261">
        <v>43271</v>
      </c>
      <c r="B74" s="286" t="s">
        <v>450</v>
      </c>
      <c r="C74" s="286" t="s">
        <v>208</v>
      </c>
      <c r="D74" s="265">
        <v>0</v>
      </c>
      <c r="E74" s="262">
        <v>1087.6</v>
      </c>
    </row>
    <row r="75" spans="1:5" ht="16.5" customHeight="1">
      <c r="A75" s="319">
        <v>43271</v>
      </c>
      <c r="B75" s="286" t="s">
        <v>450</v>
      </c>
      <c r="C75" s="286" t="s">
        <v>208</v>
      </c>
      <c r="D75" s="265">
        <v>0</v>
      </c>
      <c r="E75" s="262">
        <v>103.2</v>
      </c>
    </row>
    <row r="76" spans="1:5" ht="16.5" customHeight="1">
      <c r="A76" s="261">
        <v>43272</v>
      </c>
      <c r="B76" s="288" t="s">
        <v>451</v>
      </c>
      <c r="C76" s="288" t="s">
        <v>452</v>
      </c>
      <c r="D76" s="265">
        <v>0</v>
      </c>
      <c r="E76" s="262">
        <v>20</v>
      </c>
    </row>
    <row r="77" spans="1:5" ht="16.5" customHeight="1">
      <c r="A77" s="261">
        <v>43279</v>
      </c>
      <c r="B77" s="287" t="s">
        <v>455</v>
      </c>
      <c r="C77" s="287" t="s">
        <v>456</v>
      </c>
      <c r="D77" s="265">
        <v>0</v>
      </c>
      <c r="E77" s="262">
        <v>122.4</v>
      </c>
    </row>
    <row r="78" spans="1:5" ht="16.5" customHeight="1">
      <c r="A78" s="267">
        <v>43293</v>
      </c>
      <c r="B78" s="286" t="s">
        <v>461</v>
      </c>
      <c r="C78" s="286" t="s">
        <v>462</v>
      </c>
      <c r="D78" s="277">
        <v>0</v>
      </c>
      <c r="E78" s="279">
        <v>242.2</v>
      </c>
    </row>
    <row r="79" spans="1:5" ht="16.5" customHeight="1">
      <c r="A79" s="267">
        <v>43285</v>
      </c>
      <c r="B79" s="286" t="s">
        <v>464</v>
      </c>
      <c r="C79" s="286" t="s">
        <v>465</v>
      </c>
      <c r="D79" s="277">
        <v>0</v>
      </c>
      <c r="E79" s="279">
        <v>101.4</v>
      </c>
    </row>
    <row r="80" spans="1:5" ht="16.5" customHeight="1">
      <c r="A80" s="267">
        <v>43297</v>
      </c>
      <c r="B80" s="286" t="s">
        <v>469</v>
      </c>
      <c r="C80" s="286" t="s">
        <v>150</v>
      </c>
      <c r="D80" s="277">
        <v>3713.67</v>
      </c>
      <c r="E80" s="279">
        <v>0</v>
      </c>
    </row>
    <row r="81" spans="1:5" ht="16.5" customHeight="1">
      <c r="A81" s="267">
        <v>43287</v>
      </c>
      <c r="B81" s="288" t="s">
        <v>470</v>
      </c>
      <c r="C81" s="288" t="s">
        <v>471</v>
      </c>
      <c r="D81" s="277">
        <v>0</v>
      </c>
      <c r="E81" s="279">
        <v>126.4</v>
      </c>
    </row>
    <row r="82" spans="1:5" ht="16.5" customHeight="1">
      <c r="A82" s="267">
        <v>43301</v>
      </c>
      <c r="B82" s="286" t="s">
        <v>472</v>
      </c>
      <c r="C82" s="286" t="s">
        <v>208</v>
      </c>
      <c r="D82" s="265">
        <v>0</v>
      </c>
      <c r="E82" s="262">
        <v>5676.8</v>
      </c>
    </row>
    <row r="83" spans="1:5" ht="16.5" customHeight="1">
      <c r="A83" s="267">
        <v>43301</v>
      </c>
      <c r="B83" s="286" t="s">
        <v>472</v>
      </c>
      <c r="C83" s="286" t="s">
        <v>208</v>
      </c>
      <c r="D83" s="265">
        <v>0</v>
      </c>
      <c r="E83" s="262">
        <v>1030.2</v>
      </c>
    </row>
    <row r="84" spans="1:5" ht="16.5" customHeight="1">
      <c r="A84" s="267">
        <v>43306</v>
      </c>
      <c r="B84" s="287" t="s">
        <v>455</v>
      </c>
      <c r="C84" s="286" t="s">
        <v>474</v>
      </c>
      <c r="D84" s="277">
        <v>0</v>
      </c>
      <c r="E84" s="279">
        <v>20</v>
      </c>
    </row>
    <row r="85" spans="1:5" ht="16.5" customHeight="1">
      <c r="A85" s="267">
        <v>43317</v>
      </c>
      <c r="B85" s="288" t="s">
        <v>487</v>
      </c>
      <c r="C85" s="288" t="s">
        <v>488</v>
      </c>
      <c r="D85" s="277">
        <v>0</v>
      </c>
      <c r="E85" s="279">
        <v>12</v>
      </c>
    </row>
    <row r="86" spans="1:5" ht="16.5" customHeight="1">
      <c r="A86" s="267">
        <v>43328</v>
      </c>
      <c r="B86" s="286" t="s">
        <v>489</v>
      </c>
      <c r="C86" s="286" t="s">
        <v>150</v>
      </c>
      <c r="D86" s="277">
        <v>4991.4</v>
      </c>
      <c r="E86" s="279">
        <v>0</v>
      </c>
    </row>
    <row r="87" spans="1:5" ht="16.5" customHeight="1">
      <c r="A87" s="261">
        <v>43332</v>
      </c>
      <c r="B87" s="286" t="s">
        <v>493</v>
      </c>
      <c r="C87" s="287" t="s">
        <v>208</v>
      </c>
      <c r="D87" s="265">
        <v>0</v>
      </c>
      <c r="E87" s="265">
        <v>22933.6</v>
      </c>
    </row>
    <row r="88" spans="1:5" ht="16.5" customHeight="1">
      <c r="A88" s="261">
        <v>43332</v>
      </c>
      <c r="B88" s="286" t="s">
        <v>493</v>
      </c>
      <c r="C88" s="287" t="s">
        <v>208</v>
      </c>
      <c r="D88" s="265">
        <v>0</v>
      </c>
      <c r="E88" s="265">
        <v>339</v>
      </c>
    </row>
    <row r="89" spans="1:5" ht="16.5" customHeight="1">
      <c r="A89" s="267">
        <v>43341</v>
      </c>
      <c r="B89" s="288" t="s">
        <v>494</v>
      </c>
      <c r="C89" s="288" t="s">
        <v>495</v>
      </c>
      <c r="D89" s="277">
        <v>0</v>
      </c>
      <c r="E89" s="279">
        <v>317.4</v>
      </c>
    </row>
    <row r="90" spans="1:5" ht="16.5" customHeight="1">
      <c r="A90" s="261">
        <v>43347</v>
      </c>
      <c r="B90" s="287" t="s">
        <v>498</v>
      </c>
      <c r="C90" s="287" t="s">
        <v>150</v>
      </c>
      <c r="D90" s="265">
        <v>0</v>
      </c>
      <c r="E90" s="265">
        <v>2673</v>
      </c>
    </row>
    <row r="91" spans="1:5" ht="16.5" customHeight="1">
      <c r="A91" s="261">
        <v>43347</v>
      </c>
      <c r="B91" s="287" t="s">
        <v>499</v>
      </c>
      <c r="C91" s="287" t="s">
        <v>150</v>
      </c>
      <c r="D91" s="265">
        <v>0</v>
      </c>
      <c r="E91" s="265">
        <v>39.2</v>
      </c>
    </row>
    <row r="92" spans="1:5" ht="16.5" customHeight="1">
      <c r="A92" s="267">
        <v>43348</v>
      </c>
      <c r="B92" s="288" t="s">
        <v>500</v>
      </c>
      <c r="C92" s="288" t="s">
        <v>501</v>
      </c>
      <c r="D92" s="277">
        <v>0</v>
      </c>
      <c r="E92" s="279">
        <v>4380.6</v>
      </c>
    </row>
    <row r="93" spans="1:5" ht="16.5" customHeight="1">
      <c r="A93" s="267">
        <v>43350</v>
      </c>
      <c r="B93" s="288" t="s">
        <v>502</v>
      </c>
      <c r="C93" s="288" t="s">
        <v>503</v>
      </c>
      <c r="D93" s="277">
        <v>0</v>
      </c>
      <c r="E93" s="279">
        <v>39.2</v>
      </c>
    </row>
    <row r="94" spans="1:5" ht="16.5" customHeight="1">
      <c r="A94" s="261">
        <v>43360</v>
      </c>
      <c r="B94" s="287" t="s">
        <v>511</v>
      </c>
      <c r="C94" s="287" t="s">
        <v>150</v>
      </c>
      <c r="D94" s="265">
        <v>12152.62</v>
      </c>
      <c r="E94" s="265">
        <v>0</v>
      </c>
    </row>
    <row r="95" spans="1:5" ht="16.5" customHeight="1">
      <c r="A95" s="261">
        <v>43360</v>
      </c>
      <c r="B95" s="287" t="s">
        <v>512</v>
      </c>
      <c r="C95" s="287" t="s">
        <v>150</v>
      </c>
      <c r="D95" s="265">
        <v>6337</v>
      </c>
      <c r="E95" s="265">
        <v>0</v>
      </c>
    </row>
    <row r="96" spans="1:5" ht="16.5" customHeight="1">
      <c r="A96" s="267">
        <v>43363</v>
      </c>
      <c r="B96" s="286" t="s">
        <v>518</v>
      </c>
      <c r="C96" s="286" t="s">
        <v>501</v>
      </c>
      <c r="D96" s="277">
        <v>0</v>
      </c>
      <c r="E96" s="279">
        <v>75.2</v>
      </c>
    </row>
    <row r="97" spans="1:5" ht="16.5" customHeight="1">
      <c r="A97" s="267">
        <v>43367</v>
      </c>
      <c r="B97" s="286" t="s">
        <v>519</v>
      </c>
      <c r="C97" s="286" t="s">
        <v>150</v>
      </c>
      <c r="D97" s="265">
        <v>0</v>
      </c>
      <c r="E97" s="262">
        <v>24</v>
      </c>
    </row>
    <row r="98" spans="1:5" ht="16.5" customHeight="1">
      <c r="A98" s="267">
        <v>43363</v>
      </c>
      <c r="B98" s="286" t="s">
        <v>520</v>
      </c>
      <c r="C98" s="287" t="s">
        <v>208</v>
      </c>
      <c r="D98" s="265">
        <v>0</v>
      </c>
      <c r="E98" s="262">
        <v>670.2</v>
      </c>
    </row>
    <row r="99" spans="1:5" ht="16.5" customHeight="1">
      <c r="A99" s="267">
        <v>43363</v>
      </c>
      <c r="B99" s="286" t="s">
        <v>521</v>
      </c>
      <c r="C99" s="287" t="s">
        <v>208</v>
      </c>
      <c r="D99" s="265">
        <v>0</v>
      </c>
      <c r="E99" s="262">
        <v>29941.2</v>
      </c>
    </row>
    <row r="100" spans="1:5" ht="16.5" customHeight="1">
      <c r="A100" s="267">
        <v>43374</v>
      </c>
      <c r="B100" s="287" t="s">
        <v>528</v>
      </c>
      <c r="C100" s="287" t="s">
        <v>208</v>
      </c>
      <c r="D100" s="265">
        <v>0</v>
      </c>
      <c r="E100" s="265">
        <v>6184.8</v>
      </c>
    </row>
    <row r="101" spans="1:5" ht="16.5" customHeight="1">
      <c r="A101" s="267">
        <v>43374</v>
      </c>
      <c r="B101" s="287" t="s">
        <v>528</v>
      </c>
      <c r="C101" s="288" t="s">
        <v>208</v>
      </c>
      <c r="D101" s="265">
        <v>0</v>
      </c>
      <c r="E101" s="265">
        <v>513.2</v>
      </c>
    </row>
    <row r="102" spans="1:5" ht="16.5" customHeight="1">
      <c r="A102" s="261">
        <v>43388</v>
      </c>
      <c r="B102" s="286" t="s">
        <v>539</v>
      </c>
      <c r="C102" s="286" t="s">
        <v>150</v>
      </c>
      <c r="D102" s="265">
        <v>9182</v>
      </c>
      <c r="E102" s="265">
        <v>0</v>
      </c>
    </row>
    <row r="103" spans="1:5" ht="16.5" customHeight="1">
      <c r="A103" s="261">
        <v>43388</v>
      </c>
      <c r="B103" s="287" t="s">
        <v>538</v>
      </c>
      <c r="C103" s="287" t="s">
        <v>150</v>
      </c>
      <c r="D103" s="265">
        <v>10000</v>
      </c>
      <c r="E103" s="265">
        <v>0</v>
      </c>
    </row>
    <row r="104" spans="1:5" ht="16.5" customHeight="1">
      <c r="A104" s="267">
        <v>43388</v>
      </c>
      <c r="B104" s="287" t="s">
        <v>538</v>
      </c>
      <c r="C104" s="286" t="s">
        <v>150</v>
      </c>
      <c r="D104" s="265">
        <v>5784.61</v>
      </c>
      <c r="E104" s="262">
        <v>0</v>
      </c>
    </row>
    <row r="105" spans="1:5" ht="16.5" customHeight="1">
      <c r="A105" s="261">
        <v>43395</v>
      </c>
      <c r="B105" s="287" t="s">
        <v>543</v>
      </c>
      <c r="C105" s="287" t="s">
        <v>208</v>
      </c>
      <c r="D105" s="265">
        <v>0</v>
      </c>
      <c r="E105" s="265">
        <v>12585.2</v>
      </c>
    </row>
    <row r="106" spans="1:5" ht="16.5" customHeight="1">
      <c r="A106" s="261">
        <v>43401</v>
      </c>
      <c r="B106" s="287" t="s">
        <v>550</v>
      </c>
      <c r="C106" s="288" t="s">
        <v>551</v>
      </c>
      <c r="D106" s="265">
        <v>0</v>
      </c>
      <c r="E106" s="265">
        <v>103.4</v>
      </c>
    </row>
    <row r="107" spans="1:5" ht="16.5" customHeight="1">
      <c r="A107" s="261">
        <v>43403</v>
      </c>
      <c r="B107" s="287" t="s">
        <v>554</v>
      </c>
      <c r="C107" s="287" t="s">
        <v>150</v>
      </c>
      <c r="D107" s="277">
        <v>6696.08</v>
      </c>
      <c r="E107" s="279">
        <v>0</v>
      </c>
    </row>
    <row r="108" spans="1:5" ht="16.5" customHeight="1">
      <c r="A108" s="267">
        <v>43409</v>
      </c>
      <c r="B108" s="286" t="s">
        <v>560</v>
      </c>
      <c r="C108" s="286" t="s">
        <v>558</v>
      </c>
      <c r="D108" s="265">
        <v>0</v>
      </c>
      <c r="E108" s="262">
        <v>91.4</v>
      </c>
    </row>
    <row r="109" spans="1:5" ht="16.5" customHeight="1">
      <c r="A109" s="267">
        <v>43424</v>
      </c>
      <c r="B109" s="287" t="s">
        <v>581</v>
      </c>
      <c r="C109" s="288" t="s">
        <v>208</v>
      </c>
      <c r="D109" s="265">
        <v>0</v>
      </c>
      <c r="E109" s="262">
        <v>10504</v>
      </c>
    </row>
    <row r="110" spans="1:5" ht="16.5" customHeight="1">
      <c r="A110" s="267">
        <v>43419</v>
      </c>
      <c r="B110" s="288" t="s">
        <v>579</v>
      </c>
      <c r="C110" s="288" t="s">
        <v>150</v>
      </c>
      <c r="D110" s="322">
        <v>8779.88</v>
      </c>
      <c r="E110" s="277">
        <v>0</v>
      </c>
    </row>
    <row r="111" spans="1:5" ht="16.5" customHeight="1">
      <c r="A111" s="261">
        <v>43431</v>
      </c>
      <c r="B111" s="287" t="s">
        <v>587</v>
      </c>
      <c r="C111" s="287" t="s">
        <v>150</v>
      </c>
      <c r="D111" s="262">
        <v>0</v>
      </c>
      <c r="E111" s="262">
        <v>3027.6</v>
      </c>
    </row>
    <row r="112" spans="1:5" ht="16.5" customHeight="1">
      <c r="A112" s="261">
        <v>43431</v>
      </c>
      <c r="B112" s="287" t="s">
        <v>590</v>
      </c>
      <c r="C112" s="287" t="s">
        <v>150</v>
      </c>
      <c r="D112" s="265">
        <v>39.7</v>
      </c>
      <c r="E112" s="262">
        <v>0</v>
      </c>
    </row>
    <row r="113" spans="1:5" ht="16.5" customHeight="1">
      <c r="A113" s="276">
        <v>43433</v>
      </c>
      <c r="B113" s="287" t="s">
        <v>595</v>
      </c>
      <c r="C113" s="287" t="s">
        <v>596</v>
      </c>
      <c r="D113" s="277">
        <v>0</v>
      </c>
      <c r="E113" s="277">
        <v>182.8</v>
      </c>
    </row>
    <row r="114" spans="1:5" ht="16.5" customHeight="1">
      <c r="A114" s="278">
        <v>43443</v>
      </c>
      <c r="B114" s="288" t="s">
        <v>602</v>
      </c>
      <c r="C114" s="288" t="s">
        <v>601</v>
      </c>
      <c r="D114" s="277">
        <v>0</v>
      </c>
      <c r="E114" s="279">
        <v>51.7</v>
      </c>
    </row>
    <row r="115" spans="1:5" ht="16.5" customHeight="1">
      <c r="A115" s="267">
        <v>43447</v>
      </c>
      <c r="B115" s="286" t="s">
        <v>603</v>
      </c>
      <c r="C115" s="286" t="s">
        <v>150</v>
      </c>
      <c r="D115" s="265">
        <v>7343.9</v>
      </c>
      <c r="E115" s="262">
        <v>0</v>
      </c>
    </row>
    <row r="116" spans="1:5" ht="16.5" customHeight="1">
      <c r="A116" s="267">
        <v>43454</v>
      </c>
      <c r="B116" s="286" t="s">
        <v>608</v>
      </c>
      <c r="C116" s="286" t="s">
        <v>208</v>
      </c>
      <c r="D116" s="265">
        <v>0</v>
      </c>
      <c r="E116" s="262">
        <v>3197.6</v>
      </c>
    </row>
    <row r="117" spans="1:5" ht="16.5" customHeight="1">
      <c r="A117" s="261">
        <v>43453</v>
      </c>
      <c r="B117" s="288" t="s">
        <v>615</v>
      </c>
      <c r="C117" s="288" t="s">
        <v>150</v>
      </c>
      <c r="D117" s="265">
        <v>2140.43</v>
      </c>
      <c r="E117" s="217">
        <v>0</v>
      </c>
    </row>
    <row r="118" spans="1:5" ht="16.5" customHeight="1">
      <c r="A118" s="267">
        <v>43461</v>
      </c>
      <c r="B118" s="286" t="s">
        <v>619</v>
      </c>
      <c r="C118" s="286" t="s">
        <v>150</v>
      </c>
      <c r="D118" s="265">
        <v>63.7</v>
      </c>
      <c r="E118" s="262">
        <v>0</v>
      </c>
    </row>
    <row r="119" spans="1:5" ht="16.5" customHeight="1">
      <c r="A119" s="267">
        <v>43465</v>
      </c>
      <c r="B119" s="286" t="s">
        <v>624</v>
      </c>
      <c r="C119" s="286" t="s">
        <v>150</v>
      </c>
      <c r="D119" s="265">
        <v>0</v>
      </c>
      <c r="E119" s="262">
        <v>63.7</v>
      </c>
    </row>
    <row r="120" spans="1:5" ht="16.5" customHeight="1">
      <c r="A120" s="424" t="s">
        <v>73</v>
      </c>
      <c r="B120" s="422"/>
      <c r="C120" s="423"/>
      <c r="D120" s="275">
        <f>SUM(D121:D156)</f>
        <v>1787</v>
      </c>
      <c r="E120" s="275">
        <f>SUM(E121:E156)</f>
        <v>1715</v>
      </c>
    </row>
    <row r="121" spans="1:5" ht="16.5" customHeight="1">
      <c r="A121" s="266">
        <v>43102</v>
      </c>
      <c r="B121" s="286" t="s">
        <v>149</v>
      </c>
      <c r="C121" s="286" t="s">
        <v>150</v>
      </c>
      <c r="D121" s="265">
        <v>0</v>
      </c>
      <c r="E121" s="294">
        <v>60</v>
      </c>
    </row>
    <row r="122" spans="1:5" ht="16.5" customHeight="1">
      <c r="A122" s="261">
        <v>43115</v>
      </c>
      <c r="B122" s="287" t="s">
        <v>184</v>
      </c>
      <c r="C122" s="287" t="s">
        <v>150</v>
      </c>
      <c r="D122" s="277">
        <v>36</v>
      </c>
      <c r="E122" s="277">
        <v>0</v>
      </c>
    </row>
    <row r="123" spans="1:5" ht="16.5" customHeight="1">
      <c r="A123" s="261">
        <v>43115</v>
      </c>
      <c r="B123" s="287" t="s">
        <v>185</v>
      </c>
      <c r="C123" s="287" t="s">
        <v>150</v>
      </c>
      <c r="D123" s="277">
        <v>36</v>
      </c>
      <c r="E123" s="277">
        <v>0</v>
      </c>
    </row>
    <row r="124" spans="1:5" ht="16.5" customHeight="1">
      <c r="A124" s="276">
        <v>43146</v>
      </c>
      <c r="B124" s="287" t="s">
        <v>255</v>
      </c>
      <c r="C124" s="287" t="s">
        <v>150</v>
      </c>
      <c r="D124" s="277">
        <v>60</v>
      </c>
      <c r="E124" s="279">
        <v>0</v>
      </c>
    </row>
    <row r="125" spans="1:5" ht="16.5" customHeight="1">
      <c r="A125" s="267">
        <v>43178</v>
      </c>
      <c r="B125" s="287" t="s">
        <v>333</v>
      </c>
      <c r="C125" s="287" t="s">
        <v>150</v>
      </c>
      <c r="D125" s="262">
        <v>0</v>
      </c>
      <c r="E125" s="262">
        <v>12</v>
      </c>
    </row>
    <row r="126" spans="1:5" ht="16.5" customHeight="1">
      <c r="A126" s="267">
        <v>43193</v>
      </c>
      <c r="B126" s="286" t="s">
        <v>371</v>
      </c>
      <c r="C126" s="286" t="s">
        <v>372</v>
      </c>
      <c r="D126" s="265">
        <v>0</v>
      </c>
      <c r="E126" s="262">
        <v>192</v>
      </c>
    </row>
    <row r="127" spans="1:5" ht="16.5" customHeight="1">
      <c r="A127" s="267">
        <v>43193</v>
      </c>
      <c r="B127" s="286" t="s">
        <v>370</v>
      </c>
      <c r="C127" s="286" t="s">
        <v>373</v>
      </c>
      <c r="D127" s="265">
        <v>0</v>
      </c>
      <c r="E127" s="262">
        <v>12</v>
      </c>
    </row>
    <row r="128" spans="1:5" ht="16.5" customHeight="1">
      <c r="A128" s="267">
        <v>43206</v>
      </c>
      <c r="B128" s="286" t="s">
        <v>380</v>
      </c>
      <c r="C128" s="286" t="s">
        <v>150</v>
      </c>
      <c r="D128" s="47">
        <v>12</v>
      </c>
      <c r="E128" s="262">
        <v>0</v>
      </c>
    </row>
    <row r="129" spans="1:5" ht="16.5" customHeight="1">
      <c r="A129" s="267">
        <v>43224</v>
      </c>
      <c r="B129" s="286" t="s">
        <v>401</v>
      </c>
      <c r="C129" s="286" t="s">
        <v>150</v>
      </c>
      <c r="D129" s="265">
        <v>0</v>
      </c>
      <c r="E129" s="262">
        <v>96</v>
      </c>
    </row>
    <row r="130" spans="1:5" ht="16.5" customHeight="1">
      <c r="A130" s="267">
        <v>43236</v>
      </c>
      <c r="B130" s="288" t="s">
        <v>417</v>
      </c>
      <c r="C130" s="288" t="s">
        <v>150</v>
      </c>
      <c r="D130" s="265">
        <v>192</v>
      </c>
      <c r="E130" s="262">
        <v>0</v>
      </c>
    </row>
    <row r="131" spans="1:5" ht="16.5" customHeight="1">
      <c r="A131" s="267">
        <v>43236</v>
      </c>
      <c r="B131" s="288" t="s">
        <v>418</v>
      </c>
      <c r="C131" s="287" t="s">
        <v>150</v>
      </c>
      <c r="D131" s="277">
        <v>12</v>
      </c>
      <c r="E131" s="277">
        <v>0</v>
      </c>
    </row>
    <row r="132" spans="1:5" ht="16.5" customHeight="1">
      <c r="A132" s="267">
        <v>43266</v>
      </c>
      <c r="B132" s="287" t="s">
        <v>443</v>
      </c>
      <c r="C132" s="287" t="s">
        <v>150</v>
      </c>
      <c r="D132" s="277">
        <v>96</v>
      </c>
      <c r="E132" s="277">
        <v>0</v>
      </c>
    </row>
    <row r="133" spans="1:5" ht="16.5" customHeight="1">
      <c r="A133" s="267">
        <v>43266</v>
      </c>
      <c r="B133" s="287" t="s">
        <v>444</v>
      </c>
      <c r="C133" s="287" t="s">
        <v>150</v>
      </c>
      <c r="D133" s="277">
        <v>11</v>
      </c>
      <c r="E133" s="277">
        <v>0</v>
      </c>
    </row>
    <row r="134" spans="1:5" ht="16.5" customHeight="1">
      <c r="A134" s="267">
        <v>43266</v>
      </c>
      <c r="B134" s="232" t="s">
        <v>446</v>
      </c>
      <c r="C134" s="232"/>
      <c r="D134" s="277">
        <v>0</v>
      </c>
      <c r="E134" s="277">
        <v>11</v>
      </c>
    </row>
    <row r="135" spans="1:5" ht="16.5" customHeight="1">
      <c r="A135" s="267">
        <v>43284</v>
      </c>
      <c r="B135" s="288" t="s">
        <v>459</v>
      </c>
      <c r="C135" s="288" t="s">
        <v>150</v>
      </c>
      <c r="D135" s="265">
        <v>0</v>
      </c>
      <c r="E135" s="262">
        <v>168</v>
      </c>
    </row>
    <row r="136" spans="1:5" ht="16.5" customHeight="1">
      <c r="A136" s="268">
        <v>43284</v>
      </c>
      <c r="B136" s="287" t="s">
        <v>460</v>
      </c>
      <c r="C136" s="287" t="s">
        <v>150</v>
      </c>
      <c r="D136" s="265">
        <v>0</v>
      </c>
      <c r="E136" s="262">
        <v>12</v>
      </c>
    </row>
    <row r="137" spans="1:5" ht="16.5" customHeight="1">
      <c r="A137" s="267">
        <v>43304</v>
      </c>
      <c r="B137" s="286" t="s">
        <v>473</v>
      </c>
      <c r="C137" s="286" t="s">
        <v>208</v>
      </c>
      <c r="D137" s="265">
        <v>0</v>
      </c>
      <c r="E137" s="262">
        <v>60</v>
      </c>
    </row>
    <row r="138" spans="1:5" ht="16.5" customHeight="1">
      <c r="A138" s="267">
        <v>43315</v>
      </c>
      <c r="B138" s="286" t="s">
        <v>480</v>
      </c>
      <c r="C138" s="286" t="s">
        <v>150</v>
      </c>
      <c r="D138" s="265">
        <v>0</v>
      </c>
      <c r="E138" s="262">
        <v>192</v>
      </c>
    </row>
    <row r="139" spans="1:5" ht="16.5" customHeight="1">
      <c r="A139" s="267">
        <v>43328</v>
      </c>
      <c r="B139" s="232" t="s">
        <v>490</v>
      </c>
      <c r="C139" s="232" t="s">
        <v>150</v>
      </c>
      <c r="D139" s="265">
        <v>60</v>
      </c>
      <c r="E139" s="262">
        <v>0</v>
      </c>
    </row>
    <row r="140" spans="1:5" ht="16.5" customHeight="1">
      <c r="A140" s="267">
        <v>43328</v>
      </c>
      <c r="B140" s="232" t="s">
        <v>492</v>
      </c>
      <c r="C140" s="232" t="s">
        <v>150</v>
      </c>
      <c r="D140" s="277">
        <v>12</v>
      </c>
      <c r="E140" s="277">
        <v>0</v>
      </c>
    </row>
    <row r="141" spans="1:5" ht="16.5" customHeight="1">
      <c r="A141" s="267">
        <v>43328</v>
      </c>
      <c r="B141" s="232" t="s">
        <v>491</v>
      </c>
      <c r="C141" s="232" t="s">
        <v>150</v>
      </c>
      <c r="D141" s="277">
        <v>168</v>
      </c>
      <c r="E141" s="277">
        <v>0</v>
      </c>
    </row>
    <row r="142" spans="1:5" ht="16.5" customHeight="1">
      <c r="A142" s="261">
        <v>43346</v>
      </c>
      <c r="B142" s="287" t="s">
        <v>497</v>
      </c>
      <c r="C142" s="287" t="s">
        <v>150</v>
      </c>
      <c r="D142" s="265">
        <v>0</v>
      </c>
      <c r="E142" s="265">
        <v>120</v>
      </c>
    </row>
    <row r="143" spans="1:5" ht="16.5" customHeight="1">
      <c r="A143" s="261">
        <v>43360</v>
      </c>
      <c r="B143" s="287" t="s">
        <v>506</v>
      </c>
      <c r="C143" s="287" t="s">
        <v>150</v>
      </c>
      <c r="D143" s="265">
        <v>0</v>
      </c>
      <c r="E143" s="265">
        <v>36</v>
      </c>
    </row>
    <row r="144" spans="1:5" ht="16.5" customHeight="1">
      <c r="A144" s="261">
        <v>43360</v>
      </c>
      <c r="B144" s="287" t="s">
        <v>513</v>
      </c>
      <c r="C144" s="287" t="s">
        <v>150</v>
      </c>
      <c r="D144" s="265">
        <v>192</v>
      </c>
      <c r="E144" s="265">
        <v>0</v>
      </c>
    </row>
    <row r="145" spans="1:5" ht="16.5" customHeight="1">
      <c r="A145" s="261">
        <v>43361</v>
      </c>
      <c r="B145" s="287" t="s">
        <v>514</v>
      </c>
      <c r="C145" s="287" t="s">
        <v>150</v>
      </c>
      <c r="D145" s="265">
        <v>0</v>
      </c>
      <c r="E145" s="265">
        <v>84</v>
      </c>
    </row>
    <row r="146" spans="1:5" ht="16.5" customHeight="1">
      <c r="A146" s="261">
        <v>43375</v>
      </c>
      <c r="B146" s="287" t="s">
        <v>529</v>
      </c>
      <c r="C146" s="287" t="s">
        <v>150</v>
      </c>
      <c r="D146" s="265">
        <v>0</v>
      </c>
      <c r="E146" s="265">
        <v>228</v>
      </c>
    </row>
    <row r="147" spans="1:5" ht="16.5" customHeight="1">
      <c r="A147" s="261">
        <v>43388</v>
      </c>
      <c r="B147" s="286" t="s">
        <v>540</v>
      </c>
      <c r="C147" s="286" t="s">
        <v>150</v>
      </c>
      <c r="D147" s="265">
        <v>120</v>
      </c>
      <c r="E147" s="265">
        <v>0</v>
      </c>
    </row>
    <row r="148" spans="1:5" ht="16.5" customHeight="1">
      <c r="A148" s="261">
        <v>43388</v>
      </c>
      <c r="B148" s="286" t="s">
        <v>541</v>
      </c>
      <c r="C148" s="286" t="s">
        <v>150</v>
      </c>
      <c r="D148" s="265">
        <v>36</v>
      </c>
      <c r="E148" s="265">
        <v>0</v>
      </c>
    </row>
    <row r="149" spans="1:5" ht="16.5" customHeight="1">
      <c r="A149" s="261">
        <v>43403</v>
      </c>
      <c r="B149" s="287" t="s">
        <v>555</v>
      </c>
      <c r="C149" s="287" t="s">
        <v>150</v>
      </c>
      <c r="D149" s="277">
        <v>84</v>
      </c>
      <c r="E149" s="279">
        <v>0</v>
      </c>
    </row>
    <row r="150" spans="1:5" ht="16.5" customHeight="1">
      <c r="A150" s="215">
        <v>43409</v>
      </c>
      <c r="B150" s="286" t="s">
        <v>576</v>
      </c>
      <c r="C150" s="286" t="s">
        <v>150</v>
      </c>
      <c r="D150" s="217">
        <v>0</v>
      </c>
      <c r="E150" s="217">
        <v>240</v>
      </c>
    </row>
    <row r="151" spans="1:5" ht="16.5" customHeight="1">
      <c r="A151" s="267">
        <v>43419</v>
      </c>
      <c r="B151" s="288" t="s">
        <v>582</v>
      </c>
      <c r="C151" s="288" t="s">
        <v>150</v>
      </c>
      <c r="D151" s="277">
        <v>228</v>
      </c>
      <c r="E151" s="277">
        <v>0</v>
      </c>
    </row>
    <row r="152" spans="1:5" ht="16.5" customHeight="1">
      <c r="A152" s="267">
        <v>43437</v>
      </c>
      <c r="B152" s="288" t="s">
        <v>593</v>
      </c>
      <c r="C152" s="288" t="s">
        <v>150</v>
      </c>
      <c r="D152" s="277">
        <v>0</v>
      </c>
      <c r="E152" s="277">
        <v>60</v>
      </c>
    </row>
    <row r="153" spans="1:5" ht="16.5" customHeight="1">
      <c r="A153" s="267">
        <v>43437</v>
      </c>
      <c r="B153" s="288" t="s">
        <v>594</v>
      </c>
      <c r="C153" s="288" t="s">
        <v>150</v>
      </c>
      <c r="D153" s="277">
        <v>0</v>
      </c>
      <c r="E153" s="277">
        <v>132</v>
      </c>
    </row>
    <row r="154" spans="1:5" ht="16.5" customHeight="1">
      <c r="A154" s="267">
        <v>43447</v>
      </c>
      <c r="B154" s="286" t="s">
        <v>604</v>
      </c>
      <c r="C154" s="286" t="s">
        <v>150</v>
      </c>
      <c r="D154" s="277">
        <v>240</v>
      </c>
      <c r="E154" s="277">
        <v>0</v>
      </c>
    </row>
    <row r="155" spans="1:5" ht="16.5" customHeight="1">
      <c r="A155" s="261">
        <v>43453</v>
      </c>
      <c r="B155" s="288" t="s">
        <v>616</v>
      </c>
      <c r="C155" s="288" t="s">
        <v>150</v>
      </c>
      <c r="D155" s="277">
        <v>60</v>
      </c>
      <c r="E155" s="277">
        <v>0</v>
      </c>
    </row>
    <row r="156" spans="1:5" ht="16.5" customHeight="1">
      <c r="A156" s="261">
        <v>43453</v>
      </c>
      <c r="B156" s="288" t="s">
        <v>617</v>
      </c>
      <c r="C156" s="287" t="s">
        <v>150</v>
      </c>
      <c r="D156" s="277">
        <v>132</v>
      </c>
      <c r="E156" s="277">
        <v>0</v>
      </c>
    </row>
    <row r="157" spans="1:5" ht="16.5" customHeight="1">
      <c r="A157" s="419" t="s">
        <v>121</v>
      </c>
      <c r="B157" s="422"/>
      <c r="C157" s="423"/>
      <c r="D157" s="275">
        <f>SUM(D158:D188)</f>
        <v>2712.78</v>
      </c>
      <c r="E157" s="275">
        <f>SUM(E158:E188)</f>
        <v>4403.799999999999</v>
      </c>
    </row>
    <row r="158" spans="1:5" ht="16.5" customHeight="1">
      <c r="A158" s="276">
        <v>43102</v>
      </c>
      <c r="B158" s="287" t="s">
        <v>137</v>
      </c>
      <c r="C158" s="287" t="s">
        <v>138</v>
      </c>
      <c r="D158" s="281">
        <v>0</v>
      </c>
      <c r="E158" s="281">
        <v>39.2</v>
      </c>
    </row>
    <row r="159" spans="1:5" ht="16.5" customHeight="1">
      <c r="A159" s="276">
        <v>43102</v>
      </c>
      <c r="B159" s="287" t="s">
        <v>139</v>
      </c>
      <c r="C159" s="287" t="s">
        <v>140</v>
      </c>
      <c r="D159" s="281">
        <v>0</v>
      </c>
      <c r="E159" s="281">
        <v>12</v>
      </c>
    </row>
    <row r="160" spans="1:5" ht="16.5" customHeight="1">
      <c r="A160" s="276">
        <v>43102</v>
      </c>
      <c r="B160" s="287" t="s">
        <v>142</v>
      </c>
      <c r="C160" s="287" t="s">
        <v>143</v>
      </c>
      <c r="D160" s="281">
        <v>0</v>
      </c>
      <c r="E160" s="281">
        <v>156.8</v>
      </c>
    </row>
    <row r="161" spans="1:5" ht="16.5" customHeight="1">
      <c r="A161" s="276">
        <v>43102</v>
      </c>
      <c r="B161" s="287" t="s">
        <v>144</v>
      </c>
      <c r="C161" s="287" t="s">
        <v>141</v>
      </c>
      <c r="D161" s="277">
        <v>0</v>
      </c>
      <c r="E161" s="277">
        <v>78.4</v>
      </c>
    </row>
    <row r="162" spans="1:5" ht="16.5" customHeight="1">
      <c r="A162" s="276">
        <v>43102</v>
      </c>
      <c r="B162" s="286" t="s">
        <v>145</v>
      </c>
      <c r="C162" s="286" t="s">
        <v>146</v>
      </c>
      <c r="D162" s="277">
        <v>0</v>
      </c>
      <c r="E162" s="277">
        <v>36</v>
      </c>
    </row>
    <row r="163" spans="1:5" ht="16.5" customHeight="1">
      <c r="A163" s="276">
        <v>43102</v>
      </c>
      <c r="B163" s="286" t="s">
        <v>148</v>
      </c>
      <c r="C163" s="286" t="s">
        <v>147</v>
      </c>
      <c r="D163" s="277">
        <v>0</v>
      </c>
      <c r="E163" s="277">
        <v>12</v>
      </c>
    </row>
    <row r="164" spans="1:5" ht="16.5" customHeight="1">
      <c r="A164" s="282">
        <v>43103</v>
      </c>
      <c r="B164" s="286" t="s">
        <v>153</v>
      </c>
      <c r="C164" s="286" t="s">
        <v>154</v>
      </c>
      <c r="D164" s="277">
        <v>0</v>
      </c>
      <c r="E164" s="277">
        <v>337.6</v>
      </c>
    </row>
    <row r="165" spans="1:5" ht="16.5" customHeight="1">
      <c r="A165" s="276">
        <v>43104</v>
      </c>
      <c r="B165" s="287" t="s">
        <v>157</v>
      </c>
      <c r="C165" s="287" t="s">
        <v>158</v>
      </c>
      <c r="D165" s="281">
        <v>0</v>
      </c>
      <c r="E165" s="281">
        <v>156.8</v>
      </c>
    </row>
    <row r="166" spans="1:5" ht="16.5" customHeight="1">
      <c r="A166" s="266">
        <v>43105</v>
      </c>
      <c r="B166" s="286" t="s">
        <v>162</v>
      </c>
      <c r="C166" s="286" t="s">
        <v>163</v>
      </c>
      <c r="D166" s="265">
        <v>0</v>
      </c>
      <c r="E166" s="260">
        <v>1383</v>
      </c>
    </row>
    <row r="167" spans="1:5" ht="16.5" customHeight="1">
      <c r="A167" s="276">
        <v>43105</v>
      </c>
      <c r="B167" s="287" t="s">
        <v>164</v>
      </c>
      <c r="C167" s="287" t="s">
        <v>165</v>
      </c>
      <c r="D167" s="281">
        <v>0</v>
      </c>
      <c r="E167" s="281">
        <v>78.4</v>
      </c>
    </row>
    <row r="168" spans="1:5" ht="16.5" customHeight="1">
      <c r="A168" s="282">
        <v>43106</v>
      </c>
      <c r="B168" s="286" t="s">
        <v>166</v>
      </c>
      <c r="C168" s="286" t="s">
        <v>167</v>
      </c>
      <c r="D168" s="277">
        <v>0</v>
      </c>
      <c r="E168" s="277">
        <v>75.2</v>
      </c>
    </row>
    <row r="169" spans="1:5" ht="16.5" customHeight="1">
      <c r="A169" s="276">
        <v>43108</v>
      </c>
      <c r="B169" s="286" t="s">
        <v>169</v>
      </c>
      <c r="C169" s="286" t="s">
        <v>170</v>
      </c>
      <c r="D169" s="277">
        <v>0</v>
      </c>
      <c r="E169" s="277">
        <v>165.6</v>
      </c>
    </row>
    <row r="170" spans="1:5" ht="16.5" customHeight="1">
      <c r="A170" s="276">
        <v>43108</v>
      </c>
      <c r="B170" s="286" t="s">
        <v>171</v>
      </c>
      <c r="C170" s="286" t="s">
        <v>172</v>
      </c>
      <c r="D170" s="277">
        <v>0</v>
      </c>
      <c r="E170" s="277">
        <v>260</v>
      </c>
    </row>
    <row r="171" spans="1:5" ht="16.5" customHeight="1">
      <c r="A171" s="261">
        <v>43109</v>
      </c>
      <c r="B171" s="287" t="s">
        <v>173</v>
      </c>
      <c r="C171" s="287" t="s">
        <v>174</v>
      </c>
      <c r="D171" s="260">
        <v>0</v>
      </c>
      <c r="E171" s="260">
        <v>48</v>
      </c>
    </row>
    <row r="172" spans="1:5" ht="16.5" customHeight="1">
      <c r="A172" s="276">
        <v>43110</v>
      </c>
      <c r="B172" s="286" t="s">
        <v>176</v>
      </c>
      <c r="C172" s="286" t="s">
        <v>177</v>
      </c>
      <c r="D172" s="277">
        <v>0</v>
      </c>
      <c r="E172" s="277">
        <v>156.8</v>
      </c>
    </row>
    <row r="173" spans="1:5" ht="16.5" customHeight="1">
      <c r="A173" s="276">
        <v>43116</v>
      </c>
      <c r="B173" s="286" t="s">
        <v>178</v>
      </c>
      <c r="C173" s="286" t="s">
        <v>179</v>
      </c>
      <c r="D173" s="277">
        <v>0</v>
      </c>
      <c r="E173" s="277">
        <v>12</v>
      </c>
    </row>
    <row r="174" spans="1:5" ht="16.5" customHeight="1">
      <c r="A174" s="276">
        <v>43116</v>
      </c>
      <c r="B174" s="287" t="s">
        <v>181</v>
      </c>
      <c r="C174" s="287" t="s">
        <v>180</v>
      </c>
      <c r="D174" s="277">
        <v>0</v>
      </c>
      <c r="E174" s="277">
        <v>90.4</v>
      </c>
    </row>
    <row r="175" spans="1:5" ht="16.5" customHeight="1">
      <c r="A175" s="276">
        <v>43115</v>
      </c>
      <c r="B175" s="286" t="s">
        <v>187</v>
      </c>
      <c r="C175" s="286" t="s">
        <v>186</v>
      </c>
      <c r="D175" s="277">
        <v>0</v>
      </c>
      <c r="E175" s="277">
        <v>63.2</v>
      </c>
    </row>
    <row r="176" spans="1:5" ht="16.5" customHeight="1">
      <c r="A176" s="276">
        <v>43117</v>
      </c>
      <c r="B176" s="286" t="s">
        <v>188</v>
      </c>
      <c r="C176" s="286" t="s">
        <v>189</v>
      </c>
      <c r="D176" s="277">
        <v>0</v>
      </c>
      <c r="E176" s="277">
        <v>196</v>
      </c>
    </row>
    <row r="177" spans="1:5" ht="16.5" customHeight="1">
      <c r="A177" s="276">
        <v>43452</v>
      </c>
      <c r="B177" s="286" t="s">
        <v>190</v>
      </c>
      <c r="C177" s="286" t="s">
        <v>191</v>
      </c>
      <c r="D177" s="277">
        <v>0</v>
      </c>
      <c r="E177" s="277">
        <v>141.6</v>
      </c>
    </row>
    <row r="178" spans="1:5" ht="16.5" customHeight="1">
      <c r="A178" s="276">
        <v>43452</v>
      </c>
      <c r="B178" s="286" t="s">
        <v>193</v>
      </c>
      <c r="C178" s="286" t="s">
        <v>192</v>
      </c>
      <c r="D178" s="277">
        <v>0</v>
      </c>
      <c r="E178" s="277">
        <v>51.2</v>
      </c>
    </row>
    <row r="179" spans="1:5" ht="16.5" customHeight="1">
      <c r="A179" s="276">
        <v>43119</v>
      </c>
      <c r="B179" s="286" t="s">
        <v>194</v>
      </c>
      <c r="C179" s="286" t="s">
        <v>195</v>
      </c>
      <c r="D179" s="277">
        <v>0</v>
      </c>
      <c r="E179" s="277">
        <v>338.4</v>
      </c>
    </row>
    <row r="180" spans="1:5" ht="16.5" customHeight="1">
      <c r="A180" s="261">
        <v>43119</v>
      </c>
      <c r="B180" s="286" t="s">
        <v>198</v>
      </c>
      <c r="C180" s="286" t="s">
        <v>197</v>
      </c>
      <c r="D180" s="265">
        <v>0</v>
      </c>
      <c r="E180" s="265">
        <v>60</v>
      </c>
    </row>
    <row r="181" spans="1:5" ht="16.5" customHeight="1">
      <c r="A181" s="261">
        <v>43123</v>
      </c>
      <c r="B181" s="287" t="s">
        <v>201</v>
      </c>
      <c r="C181" s="287" t="s">
        <v>202</v>
      </c>
      <c r="D181" s="260">
        <v>0</v>
      </c>
      <c r="E181" s="260">
        <v>51.2</v>
      </c>
    </row>
    <row r="182" spans="1:5" ht="16.5" customHeight="1">
      <c r="A182" s="261">
        <v>43125</v>
      </c>
      <c r="B182" s="287" t="s">
        <v>205</v>
      </c>
      <c r="C182" s="287" t="s">
        <v>204</v>
      </c>
      <c r="D182" s="260">
        <v>0</v>
      </c>
      <c r="E182" s="260">
        <v>12</v>
      </c>
    </row>
    <row r="183" spans="1:5" ht="16.5" customHeight="1">
      <c r="A183" s="266">
        <v>43126</v>
      </c>
      <c r="B183" s="286" t="s">
        <v>209</v>
      </c>
      <c r="C183" s="287" t="s">
        <v>206</v>
      </c>
      <c r="D183" s="260">
        <v>0</v>
      </c>
      <c r="E183" s="260">
        <v>39.2</v>
      </c>
    </row>
    <row r="184" spans="1:5" ht="16.5" customHeight="1">
      <c r="A184" s="276">
        <v>43126</v>
      </c>
      <c r="B184" s="286" t="s">
        <v>212</v>
      </c>
      <c r="C184" s="286" t="s">
        <v>211</v>
      </c>
      <c r="D184" s="277">
        <v>0</v>
      </c>
      <c r="E184" s="277">
        <v>78.4</v>
      </c>
    </row>
    <row r="185" spans="1:5" ht="16.5" customHeight="1">
      <c r="A185" s="261">
        <v>43127</v>
      </c>
      <c r="B185" s="286" t="s">
        <v>213</v>
      </c>
      <c r="C185" s="286" t="s">
        <v>214</v>
      </c>
      <c r="D185" s="265">
        <v>0</v>
      </c>
      <c r="E185" s="265">
        <v>39.2</v>
      </c>
    </row>
    <row r="186" spans="1:5" ht="16.5" customHeight="1">
      <c r="A186" s="276">
        <v>43131</v>
      </c>
      <c r="B186" s="286" t="s">
        <v>216</v>
      </c>
      <c r="C186" s="286" t="s">
        <v>215</v>
      </c>
      <c r="D186" s="277">
        <v>0</v>
      </c>
      <c r="E186" s="277">
        <v>78.4</v>
      </c>
    </row>
    <row r="187" spans="1:5" ht="16.5" customHeight="1">
      <c r="A187" s="276">
        <v>43131</v>
      </c>
      <c r="B187" s="286" t="s">
        <v>220</v>
      </c>
      <c r="C187" s="286" t="s">
        <v>221</v>
      </c>
      <c r="D187" s="277">
        <v>0</v>
      </c>
      <c r="E187" s="277">
        <v>156.8</v>
      </c>
    </row>
    <row r="188" spans="1:5" ht="16.5" customHeight="1">
      <c r="A188" s="278">
        <v>43146</v>
      </c>
      <c r="B188" s="286" t="s">
        <v>256</v>
      </c>
      <c r="C188" s="286" t="s">
        <v>150</v>
      </c>
      <c r="D188" s="277">
        <v>2712.78</v>
      </c>
      <c r="E188" s="277">
        <v>0</v>
      </c>
    </row>
    <row r="189" spans="1:5" ht="16.5" customHeight="1">
      <c r="A189" s="424" t="s">
        <v>74</v>
      </c>
      <c r="B189" s="422"/>
      <c r="C189" s="423"/>
      <c r="D189" s="275">
        <f>SUM(D190)</f>
        <v>5100.35</v>
      </c>
      <c r="E189" s="275">
        <f>SUM(E190)</f>
        <v>0</v>
      </c>
    </row>
    <row r="190" spans="1:5" ht="16.5" customHeight="1">
      <c r="A190" s="280">
        <v>43410</v>
      </c>
      <c r="B190" s="286" t="s">
        <v>568</v>
      </c>
      <c r="C190" s="286" t="s">
        <v>571</v>
      </c>
      <c r="D190" s="277">
        <v>5100.35</v>
      </c>
      <c r="E190" s="277">
        <v>0</v>
      </c>
    </row>
    <row r="191" spans="1:5" ht="16.5" customHeight="1">
      <c r="A191" s="419" t="s">
        <v>76</v>
      </c>
      <c r="B191" s="422"/>
      <c r="C191" s="423"/>
      <c r="D191" s="275">
        <f>SUM(D192:D193)</f>
        <v>739</v>
      </c>
      <c r="E191" s="275">
        <f>SUM(E192:E193)</f>
        <v>739</v>
      </c>
    </row>
    <row r="192" spans="1:5" ht="16.5" customHeight="1">
      <c r="A192" s="280">
        <v>43180</v>
      </c>
      <c r="B192" s="286" t="s">
        <v>361</v>
      </c>
      <c r="C192" s="286" t="s">
        <v>150</v>
      </c>
      <c r="D192" s="277">
        <v>739</v>
      </c>
      <c r="E192" s="277">
        <v>0</v>
      </c>
    </row>
    <row r="193" spans="1:5" ht="16.5" customHeight="1">
      <c r="A193" s="280">
        <v>43189</v>
      </c>
      <c r="B193" s="286" t="s">
        <v>362</v>
      </c>
      <c r="C193" s="286" t="s">
        <v>150</v>
      </c>
      <c r="D193" s="277">
        <v>0</v>
      </c>
      <c r="E193" s="277">
        <v>739</v>
      </c>
    </row>
    <row r="194" spans="1:5" ht="16.5" customHeight="1">
      <c r="A194" s="424" t="s">
        <v>105</v>
      </c>
      <c r="B194" s="422"/>
      <c r="C194" s="423"/>
      <c r="D194" s="275">
        <f>SUM(D195)</f>
        <v>3199.84</v>
      </c>
      <c r="E194" s="275">
        <f>SUM(E195)</f>
        <v>0</v>
      </c>
    </row>
    <row r="195" spans="1:5" ht="12.75">
      <c r="A195" s="292" t="s">
        <v>569</v>
      </c>
      <c r="B195" s="286" t="s">
        <v>570</v>
      </c>
      <c r="C195" s="286" t="s">
        <v>150</v>
      </c>
      <c r="D195" s="277">
        <v>3199.84</v>
      </c>
      <c r="E195" s="277">
        <v>0</v>
      </c>
    </row>
    <row r="196" spans="1:5" ht="12.75">
      <c r="A196" s="424" t="s">
        <v>75</v>
      </c>
      <c r="B196" s="422"/>
      <c r="C196" s="423"/>
      <c r="D196" s="275">
        <f>SUM(D197:D198)</f>
        <v>413</v>
      </c>
      <c r="E196" s="275">
        <f>SUM(E197:E198)</f>
        <v>413</v>
      </c>
    </row>
    <row r="197" spans="1:5" ht="12.75">
      <c r="A197" s="280">
        <v>43180</v>
      </c>
      <c r="B197" s="286" t="s">
        <v>361</v>
      </c>
      <c r="C197" s="286" t="s">
        <v>150</v>
      </c>
      <c r="D197" s="277">
        <v>413</v>
      </c>
      <c r="E197" s="277"/>
    </row>
    <row r="198" spans="1:5" ht="12.75">
      <c r="A198" s="280">
        <v>43189</v>
      </c>
      <c r="B198" s="286" t="s">
        <v>362</v>
      </c>
      <c r="C198" s="286" t="s">
        <v>150</v>
      </c>
      <c r="D198" s="277">
        <v>0</v>
      </c>
      <c r="E198" s="277">
        <v>413</v>
      </c>
    </row>
    <row r="199" spans="1:5" ht="12.75">
      <c r="A199" s="410" t="s">
        <v>112</v>
      </c>
      <c r="B199" s="427"/>
      <c r="C199" s="283"/>
      <c r="D199" s="284">
        <f>SUM(D196+D194+D191+D189+D157+D120+D6)</f>
        <v>102583.85999999999</v>
      </c>
      <c r="E199" s="284">
        <f>SUM(E196+E194+E191+E189+E157+E120+E6)</f>
        <v>131190.99999999997</v>
      </c>
    </row>
    <row r="200" spans="1:5" ht="15.75">
      <c r="A200" s="414" t="s">
        <v>113</v>
      </c>
      <c r="B200" s="415"/>
      <c r="C200" s="285"/>
      <c r="D200" s="412">
        <f>SUM(E199-D199)</f>
        <v>28607.139999999985</v>
      </c>
      <c r="E200" s="413"/>
    </row>
  </sheetData>
  <sheetProtection/>
  <mergeCells count="11">
    <mergeCell ref="A200:B200"/>
    <mergeCell ref="D200:E200"/>
    <mergeCell ref="A6:C6"/>
    <mergeCell ref="A120:C120"/>
    <mergeCell ref="A189:C189"/>
    <mergeCell ref="A191:C191"/>
    <mergeCell ref="A194:C194"/>
    <mergeCell ref="A157:C157"/>
    <mergeCell ref="A196:C196"/>
    <mergeCell ref="A3:E3"/>
    <mergeCell ref="A199:B199"/>
  </mergeCells>
  <printOptions/>
  <pageMargins left="0.787401575" right="0.787401575" top="0.984251969" bottom="0.984251969" header="0.4921259845" footer="0.4921259845"/>
  <pageSetup horizontalDpi="300" verticalDpi="3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8"/>
  <sheetViews>
    <sheetView view="pageBreakPreview" zoomScaleSheetLayoutView="100" zoomScalePageLayoutView="0" workbookViewId="0" topLeftCell="A10">
      <selection activeCell="A1" sqref="A1"/>
    </sheetView>
  </sheetViews>
  <sheetFormatPr defaultColWidth="11.421875" defaultRowHeight="12.75"/>
  <cols>
    <col min="1" max="1" width="11.00390625" style="0" customWidth="1"/>
    <col min="2" max="2" width="44.28125" style="0" customWidth="1"/>
    <col min="3" max="3" width="15.7109375" style="0" bestFit="1" customWidth="1"/>
    <col min="4" max="5" width="9.7109375" style="0" bestFit="1" customWidth="1"/>
    <col min="6" max="6" width="2.00390625" style="0" customWidth="1"/>
  </cols>
  <sheetData>
    <row r="2" ht="7.5" customHeight="1"/>
    <row r="3" spans="1:5" ht="31.5" customHeight="1">
      <c r="A3" s="408" t="s">
        <v>65</v>
      </c>
      <c r="B3" s="409"/>
      <c r="C3" s="409"/>
      <c r="D3" s="409"/>
      <c r="E3" s="409"/>
    </row>
    <row r="4" ht="13.5" thickBot="1"/>
    <row r="5" spans="1:5" ht="16.5" customHeight="1" thickBot="1">
      <c r="A5" s="2" t="s">
        <v>0</v>
      </c>
      <c r="B5" s="2" t="s">
        <v>1</v>
      </c>
      <c r="C5" s="2" t="s">
        <v>63</v>
      </c>
      <c r="D5" s="3" t="s">
        <v>3</v>
      </c>
      <c r="E5" s="3" t="s">
        <v>2</v>
      </c>
    </row>
    <row r="6" spans="1:5" ht="16.5" customHeight="1">
      <c r="A6" s="24"/>
      <c r="B6" s="8"/>
      <c r="C6" s="8"/>
      <c r="D6" s="47">
        <v>0</v>
      </c>
      <c r="E6" s="47">
        <v>0</v>
      </c>
    </row>
    <row r="7" spans="1:5" ht="16.5" customHeight="1">
      <c r="A7" s="24"/>
      <c r="B7" s="8"/>
      <c r="C7" s="8"/>
      <c r="D7" s="47">
        <v>0</v>
      </c>
      <c r="E7" s="47">
        <v>0</v>
      </c>
    </row>
    <row r="8" spans="1:5" ht="16.5" customHeight="1">
      <c r="A8" s="24"/>
      <c r="B8" s="8"/>
      <c r="C8" s="8"/>
      <c r="D8" s="47">
        <v>0</v>
      </c>
      <c r="E8" s="47">
        <v>0</v>
      </c>
    </row>
    <row r="9" spans="1:5" ht="16.5" customHeight="1">
      <c r="A9" s="24"/>
      <c r="B9" s="8"/>
      <c r="C9" s="8"/>
      <c r="D9" s="47">
        <v>0</v>
      </c>
      <c r="E9" s="47">
        <v>0</v>
      </c>
    </row>
    <row r="10" spans="1:5" ht="16.5" customHeight="1">
      <c r="A10" s="24"/>
      <c r="B10" s="8"/>
      <c r="C10" s="8"/>
      <c r="D10" s="47">
        <v>0</v>
      </c>
      <c r="E10" s="47">
        <v>0</v>
      </c>
    </row>
    <row r="11" spans="1:5" ht="16.5" customHeight="1">
      <c r="A11" s="24"/>
      <c r="B11" s="8"/>
      <c r="C11" s="8"/>
      <c r="D11" s="47">
        <v>0</v>
      </c>
      <c r="E11" s="47">
        <v>0</v>
      </c>
    </row>
    <row r="12" spans="1:5" ht="16.5" customHeight="1">
      <c r="A12" s="4"/>
      <c r="B12" s="1"/>
      <c r="C12" s="1"/>
      <c r="D12" s="47">
        <v>0</v>
      </c>
      <c r="E12" s="47">
        <v>0</v>
      </c>
    </row>
    <row r="13" spans="1:5" ht="16.5" customHeight="1">
      <c r="A13" s="4"/>
      <c r="B13" s="1"/>
      <c r="C13" s="1"/>
      <c r="D13" s="47">
        <v>0</v>
      </c>
      <c r="E13" s="47">
        <v>0</v>
      </c>
    </row>
    <row r="14" spans="1:5" ht="16.5" customHeight="1">
      <c r="A14" s="4"/>
      <c r="B14" s="1"/>
      <c r="C14" s="1"/>
      <c r="D14" s="47">
        <v>0</v>
      </c>
      <c r="E14" s="47">
        <v>0</v>
      </c>
    </row>
    <row r="15" spans="1:5" ht="16.5" customHeight="1">
      <c r="A15" s="4"/>
      <c r="B15" s="1"/>
      <c r="C15" s="1"/>
      <c r="D15" s="47">
        <v>0</v>
      </c>
      <c r="E15" s="47">
        <v>0</v>
      </c>
    </row>
    <row r="16" spans="1:5" ht="16.5" customHeight="1">
      <c r="A16" s="4"/>
      <c r="B16" s="1"/>
      <c r="C16" s="1"/>
      <c r="D16" s="47">
        <v>0</v>
      </c>
      <c r="E16" s="47">
        <v>0</v>
      </c>
    </row>
    <row r="17" spans="1:5" ht="16.5" customHeight="1">
      <c r="A17" s="4"/>
      <c r="B17" s="1"/>
      <c r="C17" s="1"/>
      <c r="D17" s="47">
        <v>0</v>
      </c>
      <c r="E17" s="47">
        <v>0</v>
      </c>
    </row>
    <row r="18" spans="1:5" ht="16.5" customHeight="1">
      <c r="A18" s="4"/>
      <c r="B18" s="1"/>
      <c r="C18" s="1"/>
      <c r="D18" s="47">
        <v>0</v>
      </c>
      <c r="E18" s="47">
        <v>0</v>
      </c>
    </row>
    <row r="19" spans="1:5" ht="16.5" customHeight="1">
      <c r="A19" s="4"/>
      <c r="B19" s="1"/>
      <c r="C19" s="1"/>
      <c r="D19" s="47">
        <v>0</v>
      </c>
      <c r="E19" s="47">
        <v>0</v>
      </c>
    </row>
    <row r="20" spans="1:5" ht="16.5" customHeight="1">
      <c r="A20" s="4"/>
      <c r="B20" s="1"/>
      <c r="C20" s="1"/>
      <c r="D20" s="47">
        <v>0</v>
      </c>
      <c r="E20" s="47">
        <v>0</v>
      </c>
    </row>
    <row r="21" spans="1:5" ht="16.5" customHeight="1">
      <c r="A21" s="4"/>
      <c r="B21" s="1"/>
      <c r="C21" s="1"/>
      <c r="D21" s="47">
        <v>0</v>
      </c>
      <c r="E21" s="47">
        <v>0</v>
      </c>
    </row>
    <row r="22" spans="1:5" ht="16.5" customHeight="1">
      <c r="A22" s="4"/>
      <c r="B22" s="1"/>
      <c r="C22" s="1"/>
      <c r="D22" s="47">
        <v>0</v>
      </c>
      <c r="E22" s="47">
        <v>0</v>
      </c>
    </row>
    <row r="23" spans="1:5" ht="16.5" customHeight="1">
      <c r="A23" s="4"/>
      <c r="B23" s="1"/>
      <c r="C23" s="1"/>
      <c r="D23" s="47">
        <v>0</v>
      </c>
      <c r="E23" s="47">
        <v>0</v>
      </c>
    </row>
    <row r="24" spans="1:5" ht="16.5" customHeight="1">
      <c r="A24" s="4"/>
      <c r="B24" s="1"/>
      <c r="C24" s="1"/>
      <c r="D24" s="47">
        <v>0</v>
      </c>
      <c r="E24" s="47">
        <v>0</v>
      </c>
    </row>
    <row r="25" spans="1:5" ht="16.5" customHeight="1">
      <c r="A25" s="4"/>
      <c r="B25" s="1"/>
      <c r="C25" s="1"/>
      <c r="D25" s="47">
        <v>0</v>
      </c>
      <c r="E25" s="47">
        <v>0</v>
      </c>
    </row>
    <row r="26" spans="1:5" ht="16.5" customHeight="1">
      <c r="A26" s="4"/>
      <c r="B26" s="1"/>
      <c r="C26" s="1"/>
      <c r="D26" s="47">
        <v>0</v>
      </c>
      <c r="E26" s="47">
        <v>0</v>
      </c>
    </row>
    <row r="27" spans="1:5" ht="16.5" customHeight="1">
      <c r="A27" s="410" t="s">
        <v>112</v>
      </c>
      <c r="B27" s="411"/>
      <c r="C27" s="97"/>
      <c r="D27" s="96">
        <f>SUM(D6:D26)</f>
        <v>0</v>
      </c>
      <c r="E27" s="96">
        <f>SUM(E6:E26)</f>
        <v>0</v>
      </c>
    </row>
    <row r="28" spans="1:5" ht="16.5" customHeight="1">
      <c r="A28" s="414" t="s">
        <v>114</v>
      </c>
      <c r="B28" s="415"/>
      <c r="C28" s="98"/>
      <c r="D28" s="412">
        <f>SUM(E27-D27)</f>
        <v>0</v>
      </c>
      <c r="E28" s="413"/>
    </row>
  </sheetData>
  <sheetProtection/>
  <mergeCells count="4">
    <mergeCell ref="A3:E3"/>
    <mergeCell ref="A27:B27"/>
    <mergeCell ref="A28:B28"/>
    <mergeCell ref="D28:E28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63"/>
  <sheetViews>
    <sheetView view="pageBreakPreview" zoomScaleSheetLayoutView="100" zoomScalePageLayoutView="0" workbookViewId="0" topLeftCell="A151">
      <selection activeCell="B141" sqref="B141"/>
    </sheetView>
  </sheetViews>
  <sheetFormatPr defaultColWidth="10.8515625" defaultRowHeight="12.75"/>
  <cols>
    <col min="1" max="1" width="10.140625" style="209" customWidth="1"/>
    <col min="2" max="2" width="44.28125" style="209" customWidth="1"/>
    <col min="3" max="3" width="15.7109375" style="209" bestFit="1" customWidth="1"/>
    <col min="4" max="5" width="10.7109375" style="209" bestFit="1" customWidth="1"/>
    <col min="6" max="6" width="2.00390625" style="209" customWidth="1"/>
    <col min="7" max="16384" width="10.8515625" style="209" customWidth="1"/>
  </cols>
  <sheetData>
    <row r="2" ht="7.5" customHeight="1"/>
    <row r="3" spans="1:5" ht="31.5" customHeight="1">
      <c r="A3" s="439" t="s">
        <v>66</v>
      </c>
      <c r="B3" s="440"/>
      <c r="C3" s="440"/>
      <c r="D3" s="440"/>
      <c r="E3" s="440"/>
    </row>
    <row r="4" ht="13.5" thickBot="1"/>
    <row r="5" spans="1:5" ht="16.5" customHeight="1" thickBot="1">
      <c r="A5" s="210" t="s">
        <v>0</v>
      </c>
      <c r="B5" s="210" t="s">
        <v>1</v>
      </c>
      <c r="C5" s="211" t="s">
        <v>63</v>
      </c>
      <c r="D5" s="212" t="s">
        <v>3</v>
      </c>
      <c r="E5" s="213" t="s">
        <v>2</v>
      </c>
    </row>
    <row r="6" spans="1:5" ht="16.5" customHeight="1">
      <c r="A6" s="431" t="s">
        <v>67</v>
      </c>
      <c r="B6" s="432"/>
      <c r="C6" s="432"/>
      <c r="D6" s="214">
        <f>SUM(D7:D12)</f>
        <v>373</v>
      </c>
      <c r="E6" s="214">
        <f>SUM(E7:E12)</f>
        <v>373</v>
      </c>
    </row>
    <row r="7" spans="1:5" ht="16.5" customHeight="1">
      <c r="A7" s="215">
        <v>43168</v>
      </c>
      <c r="B7" s="287" t="s">
        <v>325</v>
      </c>
      <c r="C7" s="287" t="s">
        <v>150</v>
      </c>
      <c r="D7" s="217">
        <v>276</v>
      </c>
      <c r="E7" s="217">
        <v>0</v>
      </c>
    </row>
    <row r="8" spans="1:5" ht="16.5" customHeight="1">
      <c r="A8" s="267">
        <v>43178</v>
      </c>
      <c r="B8" s="287" t="s">
        <v>334</v>
      </c>
      <c r="C8" s="287" t="s">
        <v>150</v>
      </c>
      <c r="D8" s="265">
        <v>0</v>
      </c>
      <c r="E8" s="262">
        <v>276</v>
      </c>
    </row>
    <row r="9" spans="1:5" ht="16.5" customHeight="1">
      <c r="A9" s="268">
        <v>43234</v>
      </c>
      <c r="B9" s="286" t="s">
        <v>413</v>
      </c>
      <c r="C9" s="286" t="s">
        <v>414</v>
      </c>
      <c r="D9" s="265">
        <v>0</v>
      </c>
      <c r="E9" s="262">
        <v>81</v>
      </c>
    </row>
    <row r="10" spans="1:5" ht="16.5" customHeight="1">
      <c r="A10" s="267">
        <v>43236</v>
      </c>
      <c r="B10" s="286" t="s">
        <v>415</v>
      </c>
      <c r="C10" s="286" t="s">
        <v>150</v>
      </c>
      <c r="D10" s="265">
        <v>81</v>
      </c>
      <c r="E10" s="262">
        <v>0</v>
      </c>
    </row>
    <row r="11" spans="1:5" ht="16.5" customHeight="1">
      <c r="A11" s="218">
        <v>43360</v>
      </c>
      <c r="B11" s="232" t="s">
        <v>507</v>
      </c>
      <c r="C11" s="232" t="s">
        <v>150</v>
      </c>
      <c r="D11" s="217">
        <v>16</v>
      </c>
      <c r="E11" s="217">
        <v>0</v>
      </c>
    </row>
    <row r="12" spans="1:5" ht="16.5" customHeight="1">
      <c r="A12" s="218">
        <v>43363</v>
      </c>
      <c r="B12" s="287" t="s">
        <v>517</v>
      </c>
      <c r="C12" s="287" t="s">
        <v>150</v>
      </c>
      <c r="D12" s="217">
        <v>0</v>
      </c>
      <c r="E12" s="217">
        <v>16</v>
      </c>
    </row>
    <row r="13" spans="1:5" ht="16.5" customHeight="1">
      <c r="A13" s="433" t="s">
        <v>19</v>
      </c>
      <c r="B13" s="434"/>
      <c r="C13" s="435"/>
      <c r="D13" s="219">
        <f>SUM(D14:D15)</f>
        <v>165.04000000000002</v>
      </c>
      <c r="E13" s="219">
        <f>SUM(E14:E15)</f>
        <v>0</v>
      </c>
    </row>
    <row r="14" spans="1:5" ht="16.5" customHeight="1">
      <c r="A14" s="261">
        <v>43388</v>
      </c>
      <c r="B14" s="287" t="s">
        <v>542</v>
      </c>
      <c r="C14" s="287" t="s">
        <v>160</v>
      </c>
      <c r="D14" s="265">
        <v>84.4</v>
      </c>
      <c r="E14" s="262">
        <v>0</v>
      </c>
    </row>
    <row r="15" spans="1:5" ht="16.5" customHeight="1">
      <c r="A15" s="261">
        <v>43396</v>
      </c>
      <c r="B15" s="287" t="s">
        <v>548</v>
      </c>
      <c r="C15" s="287" t="s">
        <v>547</v>
      </c>
      <c r="D15" s="265">
        <v>80.64</v>
      </c>
      <c r="E15" s="265">
        <v>0</v>
      </c>
    </row>
    <row r="16" spans="1:5" ht="16.5" customHeight="1">
      <c r="A16" s="220" t="s">
        <v>23</v>
      </c>
      <c r="B16" s="221"/>
      <c r="C16" s="221"/>
      <c r="D16" s="219">
        <f>SUM(D17:D18)</f>
        <v>13.44</v>
      </c>
      <c r="E16" s="219">
        <f>SUM(E17:E18)</f>
        <v>0</v>
      </c>
    </row>
    <row r="17" spans="1:5" ht="16.5" customHeight="1">
      <c r="A17" s="261">
        <v>43158</v>
      </c>
      <c r="B17" s="287" t="s">
        <v>310</v>
      </c>
      <c r="C17" s="287" t="s">
        <v>311</v>
      </c>
      <c r="D17" s="262">
        <v>13.44</v>
      </c>
      <c r="E17" s="262">
        <v>0</v>
      </c>
    </row>
    <row r="18" spans="1:5" ht="16.5" customHeight="1">
      <c r="A18" s="215"/>
      <c r="B18" s="216"/>
      <c r="C18" s="216"/>
      <c r="D18" s="217"/>
      <c r="E18" s="217"/>
    </row>
    <row r="19" spans="1:5" ht="16.5" customHeight="1">
      <c r="A19" s="433" t="s">
        <v>68</v>
      </c>
      <c r="B19" s="434"/>
      <c r="C19" s="435"/>
      <c r="D19" s="219">
        <f>SUM(D20:D22)</f>
        <v>0</v>
      </c>
      <c r="E19" s="219">
        <f>SUM(E20:E22)</f>
        <v>0</v>
      </c>
    </row>
    <row r="20" spans="1:5" ht="16.5" customHeight="1">
      <c r="A20" s="218"/>
      <c r="B20" s="216"/>
      <c r="C20" s="216"/>
      <c r="D20" s="217"/>
      <c r="E20" s="217"/>
    </row>
    <row r="21" spans="1:5" ht="16.5" customHeight="1">
      <c r="A21" s="215"/>
      <c r="B21" s="232"/>
      <c r="C21" s="216"/>
      <c r="D21" s="217"/>
      <c r="E21" s="217"/>
    </row>
    <row r="22" spans="1:5" ht="16.5" customHeight="1">
      <c r="A22" s="215"/>
      <c r="B22" s="216"/>
      <c r="C22" s="216"/>
      <c r="D22" s="217"/>
      <c r="E22" s="217"/>
    </row>
    <row r="23" spans="1:5" ht="16.5" customHeight="1">
      <c r="A23" s="433" t="s">
        <v>69</v>
      </c>
      <c r="B23" s="434"/>
      <c r="C23" s="435"/>
      <c r="D23" s="219">
        <f>SUM(D24:D29)</f>
        <v>0</v>
      </c>
      <c r="E23" s="219">
        <f>SUM(E24:E29)</f>
        <v>1800</v>
      </c>
    </row>
    <row r="24" spans="1:5" ht="16.5" customHeight="1">
      <c r="A24" s="261">
        <v>43182</v>
      </c>
      <c r="B24" s="287" t="s">
        <v>351</v>
      </c>
      <c r="C24" s="287" t="s">
        <v>352</v>
      </c>
      <c r="D24" s="262">
        <v>0</v>
      </c>
      <c r="E24" s="262">
        <v>350</v>
      </c>
    </row>
    <row r="25" spans="1:5" ht="16.5" customHeight="1">
      <c r="A25" s="268">
        <v>43201</v>
      </c>
      <c r="B25" s="286" t="s">
        <v>376</v>
      </c>
      <c r="C25" s="286" t="s">
        <v>377</v>
      </c>
      <c r="D25" s="265">
        <v>0</v>
      </c>
      <c r="E25" s="262">
        <v>350</v>
      </c>
    </row>
    <row r="26" spans="1:5" ht="16.5" customHeight="1">
      <c r="A26" s="268">
        <v>43217</v>
      </c>
      <c r="B26" s="288" t="s">
        <v>397</v>
      </c>
      <c r="C26" s="288" t="s">
        <v>398</v>
      </c>
      <c r="D26" s="265">
        <v>0</v>
      </c>
      <c r="E26" s="262">
        <v>350</v>
      </c>
    </row>
    <row r="27" spans="1:5" ht="16.5" customHeight="1">
      <c r="A27" s="224">
        <v>43283</v>
      </c>
      <c r="B27" s="286" t="s">
        <v>466</v>
      </c>
      <c r="C27" s="286" t="s">
        <v>467</v>
      </c>
      <c r="D27" s="217">
        <v>0</v>
      </c>
      <c r="E27" s="217">
        <v>50</v>
      </c>
    </row>
    <row r="28" spans="1:5" ht="16.5" customHeight="1">
      <c r="A28" s="224">
        <v>43312</v>
      </c>
      <c r="B28" s="286" t="s">
        <v>477</v>
      </c>
      <c r="C28" s="286" t="s">
        <v>478</v>
      </c>
      <c r="D28" s="217">
        <v>0</v>
      </c>
      <c r="E28" s="217">
        <v>350</v>
      </c>
    </row>
    <row r="29" spans="1:5" ht="16.5" customHeight="1">
      <c r="A29" s="261">
        <v>43314</v>
      </c>
      <c r="B29" s="287" t="s">
        <v>481</v>
      </c>
      <c r="C29" s="287" t="s">
        <v>150</v>
      </c>
      <c r="D29" s="265">
        <v>0</v>
      </c>
      <c r="E29" s="262">
        <v>350</v>
      </c>
    </row>
    <row r="30" spans="1:5" ht="16.5" customHeight="1">
      <c r="A30" s="419" t="s">
        <v>120</v>
      </c>
      <c r="B30" s="434"/>
      <c r="C30" s="435"/>
      <c r="D30" s="219">
        <f>SUM(D31:D32)</f>
        <v>869.89</v>
      </c>
      <c r="E30" s="219">
        <f>SUM(E31:E32)</f>
        <v>0</v>
      </c>
    </row>
    <row r="31" spans="1:5" ht="16.5" customHeight="1">
      <c r="A31" s="224">
        <v>43108</v>
      </c>
      <c r="B31" s="286" t="s">
        <v>168</v>
      </c>
      <c r="C31" s="225"/>
      <c r="D31" s="217">
        <v>729.29</v>
      </c>
      <c r="E31" s="217">
        <v>0</v>
      </c>
    </row>
    <row r="32" spans="1:5" ht="16.5" customHeight="1">
      <c r="A32" s="248">
        <v>43311</v>
      </c>
      <c r="B32" s="208" t="s">
        <v>476</v>
      </c>
      <c r="C32" s="232" t="s">
        <v>150</v>
      </c>
      <c r="D32" s="247">
        <v>140.6</v>
      </c>
      <c r="E32" s="217">
        <v>0</v>
      </c>
    </row>
    <row r="33" spans="1:5" ht="16.5" customHeight="1">
      <c r="A33" s="433" t="s">
        <v>49</v>
      </c>
      <c r="B33" s="434"/>
      <c r="C33" s="435"/>
      <c r="D33" s="219">
        <f>SUM(D34:D86)</f>
        <v>506.7699999999998</v>
      </c>
      <c r="E33" s="219">
        <f>SUM(E34:E87)</f>
        <v>35</v>
      </c>
    </row>
    <row r="34" spans="1:5" ht="16.5" customHeight="1">
      <c r="A34" s="261">
        <v>43126</v>
      </c>
      <c r="B34" s="286" t="s">
        <v>207</v>
      </c>
      <c r="C34" s="286" t="s">
        <v>208</v>
      </c>
      <c r="D34" s="265">
        <v>10.2</v>
      </c>
      <c r="E34" s="265">
        <v>0</v>
      </c>
    </row>
    <row r="35" spans="1:5" ht="16.5" customHeight="1">
      <c r="A35" s="261">
        <v>43133</v>
      </c>
      <c r="B35" s="287" t="s">
        <v>226</v>
      </c>
      <c r="C35" s="287" t="s">
        <v>208</v>
      </c>
      <c r="D35" s="265">
        <v>8.52</v>
      </c>
      <c r="E35" s="265">
        <v>0</v>
      </c>
    </row>
    <row r="36" spans="1:5" ht="16.5" customHeight="1">
      <c r="A36" s="261">
        <v>43151</v>
      </c>
      <c r="B36" s="287" t="s">
        <v>298</v>
      </c>
      <c r="C36" s="287" t="s">
        <v>208</v>
      </c>
      <c r="D36" s="262">
        <v>0.45</v>
      </c>
      <c r="E36" s="262">
        <v>0</v>
      </c>
    </row>
    <row r="37" spans="1:5" ht="16.5" customHeight="1">
      <c r="A37" s="261">
        <v>43151</v>
      </c>
      <c r="B37" s="287" t="s">
        <v>298</v>
      </c>
      <c r="C37" s="287" t="s">
        <v>208</v>
      </c>
      <c r="D37" s="262">
        <v>5.4</v>
      </c>
      <c r="E37" s="262">
        <v>0</v>
      </c>
    </row>
    <row r="38" spans="1:5" ht="16.5" customHeight="1">
      <c r="A38" s="267">
        <v>43153</v>
      </c>
      <c r="B38" s="287" t="s">
        <v>297</v>
      </c>
      <c r="C38" s="287" t="s">
        <v>208</v>
      </c>
      <c r="D38" s="262">
        <v>10.2</v>
      </c>
      <c r="E38" s="262">
        <v>0</v>
      </c>
    </row>
    <row r="39" spans="1:5" ht="16.5" customHeight="1">
      <c r="A39" s="263">
        <v>43161</v>
      </c>
      <c r="B39" s="286" t="s">
        <v>226</v>
      </c>
      <c r="C39" s="286" t="s">
        <v>208</v>
      </c>
      <c r="D39" s="265">
        <v>8.52</v>
      </c>
      <c r="E39" s="265">
        <v>0</v>
      </c>
    </row>
    <row r="40" spans="1:5" ht="16.5" customHeight="1">
      <c r="A40" s="276">
        <v>43179</v>
      </c>
      <c r="B40" s="287" t="s">
        <v>298</v>
      </c>
      <c r="C40" s="287" t="s">
        <v>208</v>
      </c>
      <c r="D40" s="277">
        <v>4.14</v>
      </c>
      <c r="E40" s="222">
        <v>0</v>
      </c>
    </row>
    <row r="41" spans="1:5" ht="16.5" customHeight="1">
      <c r="A41" s="278">
        <v>43179</v>
      </c>
      <c r="B41" s="287" t="s">
        <v>298</v>
      </c>
      <c r="C41" s="287" t="s">
        <v>208</v>
      </c>
      <c r="D41" s="277">
        <v>2.76</v>
      </c>
      <c r="E41" s="222">
        <v>0</v>
      </c>
    </row>
    <row r="42" spans="1:5" ht="16.5" customHeight="1">
      <c r="A42" s="261">
        <v>43181</v>
      </c>
      <c r="B42" s="287" t="s">
        <v>350</v>
      </c>
      <c r="C42" s="287" t="s">
        <v>208</v>
      </c>
      <c r="D42" s="262">
        <v>17.5</v>
      </c>
      <c r="E42" s="262">
        <v>0</v>
      </c>
    </row>
    <row r="43" spans="1:5" ht="16.5" customHeight="1">
      <c r="A43" s="268">
        <v>43186</v>
      </c>
      <c r="B43" s="286" t="s">
        <v>360</v>
      </c>
      <c r="C43" s="286" t="s">
        <v>208</v>
      </c>
      <c r="D43" s="265">
        <v>10.2</v>
      </c>
      <c r="E43" s="262">
        <v>0</v>
      </c>
    </row>
    <row r="44" spans="1:5" ht="16.5" customHeight="1">
      <c r="A44" s="224">
        <v>43195</v>
      </c>
      <c r="B44" s="286" t="s">
        <v>226</v>
      </c>
      <c r="C44" s="286" t="s">
        <v>208</v>
      </c>
      <c r="D44" s="265">
        <v>8.52</v>
      </c>
      <c r="E44" s="265">
        <v>0</v>
      </c>
    </row>
    <row r="45" spans="1:5" ht="16.5" customHeight="1">
      <c r="A45" s="233">
        <v>43211</v>
      </c>
      <c r="B45" s="286" t="s">
        <v>392</v>
      </c>
      <c r="C45" s="286" t="s">
        <v>208</v>
      </c>
      <c r="D45" s="234">
        <v>52</v>
      </c>
      <c r="E45" s="222">
        <v>0</v>
      </c>
    </row>
    <row r="46" spans="1:5" ht="16.5" customHeight="1">
      <c r="A46" s="251">
        <v>43211</v>
      </c>
      <c r="B46" s="287" t="s">
        <v>298</v>
      </c>
      <c r="C46" s="287" t="s">
        <v>208</v>
      </c>
      <c r="D46" s="250">
        <v>5.52</v>
      </c>
      <c r="E46" s="249">
        <v>0</v>
      </c>
    </row>
    <row r="47" spans="1:5" ht="16.5" customHeight="1">
      <c r="A47" s="251">
        <v>43211</v>
      </c>
      <c r="B47" s="287" t="s">
        <v>298</v>
      </c>
      <c r="C47" s="287" t="s">
        <v>208</v>
      </c>
      <c r="D47" s="250">
        <v>3.22</v>
      </c>
      <c r="E47" s="249">
        <v>0</v>
      </c>
    </row>
    <row r="48" spans="1:5" ht="16.5" customHeight="1">
      <c r="A48" s="251">
        <v>43211</v>
      </c>
      <c r="B48" s="287" t="s">
        <v>449</v>
      </c>
      <c r="C48" s="287" t="s">
        <v>208</v>
      </c>
      <c r="D48" s="250">
        <v>0</v>
      </c>
      <c r="E48" s="249">
        <v>17.5</v>
      </c>
    </row>
    <row r="49" spans="1:5" ht="16.5" customHeight="1">
      <c r="A49" s="251">
        <v>43214</v>
      </c>
      <c r="B49" s="286" t="s">
        <v>396</v>
      </c>
      <c r="C49" s="286" t="s">
        <v>208</v>
      </c>
      <c r="D49" s="265">
        <v>10.2</v>
      </c>
      <c r="E49" s="262">
        <v>0</v>
      </c>
    </row>
    <row r="50" spans="1:5" ht="16.5" customHeight="1">
      <c r="A50" s="268">
        <v>43223</v>
      </c>
      <c r="B50" s="288" t="s">
        <v>226</v>
      </c>
      <c r="C50" s="288" t="s">
        <v>208</v>
      </c>
      <c r="D50" s="265">
        <v>8.52</v>
      </c>
      <c r="E50" s="262">
        <v>0</v>
      </c>
    </row>
    <row r="51" spans="1:5" ht="16.5" customHeight="1">
      <c r="A51" s="267">
        <v>43243</v>
      </c>
      <c r="B51" s="287" t="s">
        <v>298</v>
      </c>
      <c r="C51" s="286" t="s">
        <v>208</v>
      </c>
      <c r="D51" s="265">
        <v>0.46</v>
      </c>
      <c r="E51" s="262">
        <v>0</v>
      </c>
    </row>
    <row r="52" spans="1:5" ht="16.5" customHeight="1">
      <c r="A52" s="267">
        <v>43243</v>
      </c>
      <c r="B52" s="287" t="s">
        <v>298</v>
      </c>
      <c r="C52" s="286" t="s">
        <v>208</v>
      </c>
      <c r="D52" s="262">
        <v>3.22</v>
      </c>
      <c r="E52" s="262">
        <v>0</v>
      </c>
    </row>
    <row r="53" spans="1:5" ht="16.5" customHeight="1">
      <c r="A53" s="267">
        <v>43243</v>
      </c>
      <c r="B53" s="287" t="s">
        <v>298</v>
      </c>
      <c r="C53" s="286" t="s">
        <v>208</v>
      </c>
      <c r="D53" s="262">
        <v>7.82</v>
      </c>
      <c r="E53" s="262">
        <v>0</v>
      </c>
    </row>
    <row r="54" spans="1:5" ht="16.5" customHeight="1">
      <c r="A54" s="261">
        <v>43246</v>
      </c>
      <c r="B54" s="286" t="s">
        <v>430</v>
      </c>
      <c r="C54" s="286" t="s">
        <v>150</v>
      </c>
      <c r="D54" s="265">
        <v>10.2</v>
      </c>
      <c r="E54" s="262">
        <v>0</v>
      </c>
    </row>
    <row r="55" spans="1:5" ht="16.5" customHeight="1">
      <c r="A55" s="267">
        <v>43256</v>
      </c>
      <c r="B55" s="288" t="s">
        <v>226</v>
      </c>
      <c r="C55" s="288" t="s">
        <v>208</v>
      </c>
      <c r="D55" s="265">
        <v>8.52</v>
      </c>
      <c r="E55" s="262">
        <v>0</v>
      </c>
    </row>
    <row r="56" spans="1:5" ht="16.5" customHeight="1">
      <c r="A56" s="267">
        <v>43273</v>
      </c>
      <c r="B56" s="287" t="s">
        <v>453</v>
      </c>
      <c r="C56" s="286" t="s">
        <v>208</v>
      </c>
      <c r="D56" s="262">
        <v>0.46</v>
      </c>
      <c r="E56" s="262">
        <v>0</v>
      </c>
    </row>
    <row r="57" spans="1:5" ht="16.5" customHeight="1">
      <c r="A57" s="267">
        <v>43277</v>
      </c>
      <c r="B57" s="286" t="s">
        <v>454</v>
      </c>
      <c r="C57" s="286" t="s">
        <v>208</v>
      </c>
      <c r="D57" s="262">
        <v>10.2</v>
      </c>
      <c r="E57" s="262">
        <v>0</v>
      </c>
    </row>
    <row r="58" spans="1:5" ht="16.5" customHeight="1">
      <c r="A58" s="267">
        <v>43284</v>
      </c>
      <c r="B58" s="288" t="s">
        <v>226</v>
      </c>
      <c r="C58" s="286" t="s">
        <v>208</v>
      </c>
      <c r="D58" s="262">
        <v>8.52</v>
      </c>
      <c r="E58" s="262">
        <v>0</v>
      </c>
    </row>
    <row r="59" spans="1:5" ht="16.5" customHeight="1">
      <c r="A59" s="261">
        <v>43272</v>
      </c>
      <c r="B59" s="286" t="s">
        <v>453</v>
      </c>
      <c r="C59" s="288" t="s">
        <v>208</v>
      </c>
      <c r="D59" s="265">
        <v>14.26</v>
      </c>
      <c r="E59" s="262">
        <v>0</v>
      </c>
    </row>
    <row r="60" spans="1:5" ht="16.5" customHeight="1">
      <c r="A60" s="261">
        <v>43272</v>
      </c>
      <c r="B60" s="286" t="s">
        <v>453</v>
      </c>
      <c r="C60" s="288" t="s">
        <v>208</v>
      </c>
      <c r="D60" s="265">
        <v>5.98</v>
      </c>
      <c r="E60" s="262">
        <v>0</v>
      </c>
    </row>
    <row r="61" spans="1:5" ht="16.5" customHeight="1">
      <c r="A61" s="268">
        <v>43292</v>
      </c>
      <c r="B61" s="287" t="s">
        <v>298</v>
      </c>
      <c r="C61" s="286" t="s">
        <v>208</v>
      </c>
      <c r="D61" s="265">
        <v>0.46</v>
      </c>
      <c r="E61" s="262">
        <v>0</v>
      </c>
    </row>
    <row r="62" spans="1:5" ht="16.5" customHeight="1">
      <c r="A62" s="267">
        <v>43302</v>
      </c>
      <c r="B62" s="286" t="s">
        <v>453</v>
      </c>
      <c r="C62" s="288" t="s">
        <v>208</v>
      </c>
      <c r="D62" s="265">
        <v>16.56</v>
      </c>
      <c r="E62" s="262">
        <v>0</v>
      </c>
    </row>
    <row r="63" spans="1:5" ht="16.5" customHeight="1">
      <c r="A63" s="267">
        <v>43302</v>
      </c>
      <c r="B63" s="286" t="s">
        <v>453</v>
      </c>
      <c r="C63" s="288" t="s">
        <v>208</v>
      </c>
      <c r="D63" s="265">
        <v>5.52</v>
      </c>
      <c r="E63" s="262">
        <v>0</v>
      </c>
    </row>
    <row r="64" spans="1:5" ht="16.5" customHeight="1">
      <c r="A64" s="267">
        <v>43307</v>
      </c>
      <c r="B64" s="286" t="s">
        <v>475</v>
      </c>
      <c r="C64" s="286" t="s">
        <v>208</v>
      </c>
      <c r="D64" s="262">
        <v>10.2</v>
      </c>
      <c r="E64" s="262">
        <v>0</v>
      </c>
    </row>
    <row r="65" spans="1:5" ht="16.5" customHeight="1">
      <c r="A65" s="267">
        <v>43314</v>
      </c>
      <c r="B65" s="286" t="s">
        <v>226</v>
      </c>
      <c r="C65" s="286" t="s">
        <v>208</v>
      </c>
      <c r="D65" s="265">
        <v>8.52</v>
      </c>
      <c r="E65" s="262">
        <v>0</v>
      </c>
    </row>
    <row r="66" spans="1:5" ht="16.5" customHeight="1">
      <c r="A66" s="261">
        <v>43319</v>
      </c>
      <c r="B66" s="287" t="s">
        <v>453</v>
      </c>
      <c r="C66" s="287" t="s">
        <v>208</v>
      </c>
      <c r="D66" s="265">
        <v>0.46</v>
      </c>
      <c r="E66" s="262">
        <v>0</v>
      </c>
    </row>
    <row r="67" spans="1:5" ht="16.5" customHeight="1">
      <c r="A67" s="261">
        <v>43333</v>
      </c>
      <c r="B67" s="287" t="s">
        <v>453</v>
      </c>
      <c r="C67" s="287" t="s">
        <v>208</v>
      </c>
      <c r="D67" s="265">
        <v>20.7</v>
      </c>
      <c r="E67" s="265">
        <v>0</v>
      </c>
    </row>
    <row r="68" spans="1:5" ht="16.5" customHeight="1">
      <c r="A68" s="319">
        <v>43333</v>
      </c>
      <c r="B68" s="287" t="s">
        <v>453</v>
      </c>
      <c r="C68" s="287" t="s">
        <v>208</v>
      </c>
      <c r="D68" s="265">
        <v>0.92</v>
      </c>
      <c r="E68" s="265">
        <v>0</v>
      </c>
    </row>
    <row r="69" spans="1:5" ht="16.5" customHeight="1">
      <c r="A69" s="261">
        <v>43340</v>
      </c>
      <c r="B69" s="286" t="s">
        <v>496</v>
      </c>
      <c r="C69" s="286" t="s">
        <v>208</v>
      </c>
      <c r="D69" s="262">
        <v>10.2</v>
      </c>
      <c r="E69" s="262">
        <v>0</v>
      </c>
    </row>
    <row r="70" spans="1:5" ht="16.5" customHeight="1">
      <c r="A70" s="261">
        <v>43347</v>
      </c>
      <c r="B70" s="287" t="s">
        <v>226</v>
      </c>
      <c r="C70" s="287" t="s">
        <v>208</v>
      </c>
      <c r="D70" s="265">
        <v>8.52</v>
      </c>
      <c r="E70" s="265">
        <v>0</v>
      </c>
    </row>
    <row r="71" spans="1:5" ht="16.5" customHeight="1">
      <c r="A71" s="261">
        <v>43364</v>
      </c>
      <c r="B71" s="287" t="s">
        <v>453</v>
      </c>
      <c r="C71" s="287" t="s">
        <v>208</v>
      </c>
      <c r="D71" s="265">
        <v>23</v>
      </c>
      <c r="E71" s="262">
        <v>0</v>
      </c>
    </row>
    <row r="72" spans="1:5" ht="16.5" customHeight="1">
      <c r="A72" s="261">
        <v>43364</v>
      </c>
      <c r="B72" s="287" t="s">
        <v>453</v>
      </c>
      <c r="C72" s="287" t="s">
        <v>208</v>
      </c>
      <c r="D72" s="265">
        <v>0.46</v>
      </c>
      <c r="E72" s="262">
        <v>0</v>
      </c>
    </row>
    <row r="73" spans="1:5" ht="16.5" customHeight="1">
      <c r="A73" s="267">
        <v>43367</v>
      </c>
      <c r="B73" s="286" t="s">
        <v>522</v>
      </c>
      <c r="C73" s="287" t="s">
        <v>208</v>
      </c>
      <c r="D73" s="262">
        <v>10.2</v>
      </c>
      <c r="E73" s="262">
        <v>0</v>
      </c>
    </row>
    <row r="74" spans="1:5" ht="16.5" customHeight="1">
      <c r="A74" s="261">
        <v>43375</v>
      </c>
      <c r="B74" s="287" t="s">
        <v>453</v>
      </c>
      <c r="C74" s="287" t="s">
        <v>208</v>
      </c>
      <c r="D74" s="265">
        <v>17.02</v>
      </c>
      <c r="E74" s="265">
        <v>0</v>
      </c>
    </row>
    <row r="75" spans="1:5" ht="16.5" customHeight="1">
      <c r="A75" s="261">
        <v>43375</v>
      </c>
      <c r="B75" s="287" t="s">
        <v>453</v>
      </c>
      <c r="C75" s="287" t="s">
        <v>208</v>
      </c>
      <c r="D75" s="265">
        <v>0.92</v>
      </c>
      <c r="E75" s="265">
        <v>0</v>
      </c>
    </row>
    <row r="76" spans="1:5" ht="16.5" customHeight="1">
      <c r="A76" s="267">
        <v>43375</v>
      </c>
      <c r="B76" s="287" t="s">
        <v>226</v>
      </c>
      <c r="C76" s="287" t="s">
        <v>208</v>
      </c>
      <c r="D76" s="265">
        <v>8.52</v>
      </c>
      <c r="E76" s="265">
        <v>0</v>
      </c>
    </row>
    <row r="77" spans="1:5" ht="16.5" customHeight="1">
      <c r="A77" s="261">
        <v>43396</v>
      </c>
      <c r="B77" s="287" t="s">
        <v>298</v>
      </c>
      <c r="C77" s="287" t="s">
        <v>208</v>
      </c>
      <c r="D77" s="265">
        <v>31.28</v>
      </c>
      <c r="E77" s="265">
        <v>0</v>
      </c>
    </row>
    <row r="78" spans="1:5" ht="16.5" customHeight="1">
      <c r="A78" s="261">
        <v>43396</v>
      </c>
      <c r="B78" s="287" t="s">
        <v>298</v>
      </c>
      <c r="C78" s="286" t="s">
        <v>208</v>
      </c>
      <c r="D78" s="265">
        <v>1.84</v>
      </c>
      <c r="E78" s="262">
        <v>0</v>
      </c>
    </row>
    <row r="79" spans="1:5" ht="16.5" customHeight="1">
      <c r="A79" s="261">
        <v>43399</v>
      </c>
      <c r="B79" s="287" t="s">
        <v>549</v>
      </c>
      <c r="C79" s="287" t="s">
        <v>208</v>
      </c>
      <c r="D79" s="262">
        <v>10.2</v>
      </c>
      <c r="E79" s="262">
        <v>0</v>
      </c>
    </row>
    <row r="80" spans="1:5" ht="16.5" customHeight="1">
      <c r="A80" s="223">
        <v>43407</v>
      </c>
      <c r="B80" s="287" t="s">
        <v>226</v>
      </c>
      <c r="C80" s="286" t="s">
        <v>208</v>
      </c>
      <c r="D80" s="217">
        <v>8.52</v>
      </c>
      <c r="E80" s="217">
        <v>0</v>
      </c>
    </row>
    <row r="81" spans="1:5" ht="16.5" customHeight="1">
      <c r="A81" s="267">
        <v>43425</v>
      </c>
      <c r="B81" s="286" t="s">
        <v>583</v>
      </c>
      <c r="C81" s="286" t="s">
        <v>208</v>
      </c>
      <c r="D81" s="265">
        <v>18.86</v>
      </c>
      <c r="E81" s="262">
        <v>0</v>
      </c>
    </row>
    <row r="82" spans="1:5" ht="16.5" customHeight="1">
      <c r="A82" s="267">
        <v>43431</v>
      </c>
      <c r="B82" s="288" t="s">
        <v>591</v>
      </c>
      <c r="C82" s="288" t="s">
        <v>208</v>
      </c>
      <c r="D82" s="265">
        <v>10.2</v>
      </c>
      <c r="E82" s="262">
        <v>0</v>
      </c>
    </row>
    <row r="83" spans="1:5" ht="16.5" customHeight="1">
      <c r="A83" s="267">
        <v>43438</v>
      </c>
      <c r="B83" s="287" t="s">
        <v>226</v>
      </c>
      <c r="C83" s="286" t="s">
        <v>208</v>
      </c>
      <c r="D83" s="323">
        <v>8.52</v>
      </c>
      <c r="E83" s="323">
        <v>0</v>
      </c>
    </row>
    <row r="84" spans="1:5" ht="16.5" customHeight="1">
      <c r="A84" s="267">
        <v>43455</v>
      </c>
      <c r="B84" s="286" t="s">
        <v>583</v>
      </c>
      <c r="C84" s="286" t="s">
        <v>208</v>
      </c>
      <c r="D84" s="265">
        <v>11.96</v>
      </c>
      <c r="E84" s="262">
        <v>0</v>
      </c>
    </row>
    <row r="85" spans="1:5" ht="16.5" customHeight="1">
      <c r="A85" s="261">
        <v>43461</v>
      </c>
      <c r="B85" s="287" t="s">
        <v>609</v>
      </c>
      <c r="C85" s="287" t="s">
        <v>208</v>
      </c>
      <c r="D85" s="262">
        <v>10.2</v>
      </c>
      <c r="E85" s="262">
        <v>0</v>
      </c>
    </row>
    <row r="86" spans="1:5" ht="16.5" customHeight="1">
      <c r="A86" s="267">
        <v>43461</v>
      </c>
      <c r="B86" s="286" t="s">
        <v>622</v>
      </c>
      <c r="C86" s="286" t="s">
        <v>208</v>
      </c>
      <c r="D86" s="265">
        <v>17.5</v>
      </c>
      <c r="E86" s="262">
        <v>0</v>
      </c>
    </row>
    <row r="87" spans="1:5" ht="16.5" customHeight="1">
      <c r="A87" s="267">
        <v>43830</v>
      </c>
      <c r="B87" s="286" t="s">
        <v>622</v>
      </c>
      <c r="C87" s="286" t="s">
        <v>150</v>
      </c>
      <c r="D87" s="265">
        <v>0</v>
      </c>
      <c r="E87" s="262">
        <v>17.5</v>
      </c>
    </row>
    <row r="88" spans="1:5" ht="16.5" customHeight="1">
      <c r="A88" s="433" t="s">
        <v>21</v>
      </c>
      <c r="B88" s="434"/>
      <c r="C88" s="435"/>
      <c r="D88" s="219">
        <f>SUM(D89:D110)</f>
        <v>1625.56</v>
      </c>
      <c r="E88" s="219">
        <f>SUM(E89:E110)</f>
        <v>0</v>
      </c>
    </row>
    <row r="89" spans="1:5" ht="16.5" customHeight="1">
      <c r="A89" s="261">
        <v>43122</v>
      </c>
      <c r="B89" s="286" t="s">
        <v>217</v>
      </c>
      <c r="C89" s="286" t="s">
        <v>150</v>
      </c>
      <c r="D89" s="265">
        <v>42</v>
      </c>
      <c r="E89" s="265">
        <v>0</v>
      </c>
    </row>
    <row r="90" spans="1:5" ht="16.5" customHeight="1">
      <c r="A90" s="224">
        <v>43122</v>
      </c>
      <c r="B90" s="286" t="s">
        <v>218</v>
      </c>
      <c r="C90" s="287" t="s">
        <v>150</v>
      </c>
      <c r="D90" s="217">
        <v>90</v>
      </c>
      <c r="E90" s="217">
        <v>0</v>
      </c>
    </row>
    <row r="91" spans="1:5" ht="16.5" customHeight="1">
      <c r="A91" s="226">
        <v>43130</v>
      </c>
      <c r="B91" s="286" t="s">
        <v>219</v>
      </c>
      <c r="C91" s="287" t="s">
        <v>150</v>
      </c>
      <c r="D91" s="217">
        <v>90</v>
      </c>
      <c r="E91" s="217">
        <v>0</v>
      </c>
    </row>
    <row r="92" spans="1:5" ht="16.5" customHeight="1">
      <c r="A92" s="293">
        <v>43136</v>
      </c>
      <c r="B92" s="287" t="s">
        <v>231</v>
      </c>
      <c r="C92" s="287" t="s">
        <v>150</v>
      </c>
      <c r="D92" s="222">
        <v>87</v>
      </c>
      <c r="E92" s="217">
        <v>0</v>
      </c>
    </row>
    <row r="93" spans="1:5" ht="16.5" customHeight="1">
      <c r="A93" s="261">
        <v>43150</v>
      </c>
      <c r="B93" s="287" t="s">
        <v>260</v>
      </c>
      <c r="C93" s="287" t="s">
        <v>150</v>
      </c>
      <c r="D93" s="265">
        <v>75</v>
      </c>
      <c r="E93" s="217">
        <v>0</v>
      </c>
    </row>
    <row r="94" spans="1:5" ht="16.5" customHeight="1">
      <c r="A94" s="261">
        <v>43150</v>
      </c>
      <c r="B94" s="287" t="s">
        <v>261</v>
      </c>
      <c r="C94" s="287" t="s">
        <v>150</v>
      </c>
      <c r="D94" s="262">
        <v>91.8</v>
      </c>
      <c r="E94" s="217">
        <v>0</v>
      </c>
    </row>
    <row r="95" spans="1:5" ht="16.5" customHeight="1">
      <c r="A95" s="261">
        <v>43150</v>
      </c>
      <c r="B95" s="287" t="s">
        <v>262</v>
      </c>
      <c r="C95" s="287" t="s">
        <v>150</v>
      </c>
      <c r="D95" s="262">
        <v>72</v>
      </c>
      <c r="E95" s="217">
        <v>0</v>
      </c>
    </row>
    <row r="96" spans="1:5" ht="16.5" customHeight="1">
      <c r="A96" s="261">
        <v>43151</v>
      </c>
      <c r="B96" s="287" t="s">
        <v>267</v>
      </c>
      <c r="C96" s="287" t="s">
        <v>150</v>
      </c>
      <c r="D96" s="265">
        <v>45</v>
      </c>
      <c r="E96" s="222">
        <v>0</v>
      </c>
    </row>
    <row r="97" spans="1:5" ht="16.5" customHeight="1">
      <c r="A97" s="267">
        <v>43153</v>
      </c>
      <c r="B97" s="287" t="s">
        <v>299</v>
      </c>
      <c r="C97" s="287" t="s">
        <v>150</v>
      </c>
      <c r="D97" s="262">
        <v>51</v>
      </c>
      <c r="E97" s="262">
        <v>0</v>
      </c>
    </row>
    <row r="98" spans="1:5" ht="16.5" customHeight="1">
      <c r="A98" s="267">
        <v>43178</v>
      </c>
      <c r="B98" s="287" t="s">
        <v>332</v>
      </c>
      <c r="C98" s="287" t="s">
        <v>150</v>
      </c>
      <c r="D98" s="265">
        <v>75</v>
      </c>
      <c r="E98" s="265">
        <v>0</v>
      </c>
    </row>
    <row r="99" spans="1:5" ht="16.5" customHeight="1">
      <c r="A99" s="268">
        <v>43202</v>
      </c>
      <c r="B99" s="286" t="s">
        <v>378</v>
      </c>
      <c r="C99" s="286" t="s">
        <v>160</v>
      </c>
      <c r="D99" s="265">
        <v>111.14</v>
      </c>
      <c r="E99" s="262">
        <v>0</v>
      </c>
    </row>
    <row r="100" spans="1:5" ht="16.5" customHeight="1">
      <c r="A100" s="227">
        <v>43283</v>
      </c>
      <c r="B100" s="287" t="s">
        <v>378</v>
      </c>
      <c r="C100" s="287" t="s">
        <v>457</v>
      </c>
      <c r="D100" s="217">
        <v>119.12</v>
      </c>
      <c r="E100" s="217">
        <v>0</v>
      </c>
    </row>
    <row r="101" spans="1:5" ht="16.5" customHeight="1">
      <c r="A101" s="261">
        <v>43378</v>
      </c>
      <c r="B101" s="287" t="s">
        <v>531</v>
      </c>
      <c r="C101" s="287" t="s">
        <v>150</v>
      </c>
      <c r="D101" s="265">
        <v>42</v>
      </c>
      <c r="E101" s="265">
        <v>0</v>
      </c>
    </row>
    <row r="102" spans="1:5" ht="16.5" customHeight="1">
      <c r="A102" s="223">
        <v>43409</v>
      </c>
      <c r="B102" s="286" t="s">
        <v>562</v>
      </c>
      <c r="C102" s="286" t="s">
        <v>150</v>
      </c>
      <c r="D102" s="217">
        <v>108</v>
      </c>
      <c r="E102" s="217">
        <v>0</v>
      </c>
    </row>
    <row r="103" spans="1:5" ht="16.5" customHeight="1">
      <c r="A103" s="261">
        <v>43441</v>
      </c>
      <c r="B103" s="287" t="s">
        <v>599</v>
      </c>
      <c r="C103" s="287" t="s">
        <v>150</v>
      </c>
      <c r="D103" s="262">
        <v>94.5</v>
      </c>
      <c r="E103" s="262">
        <v>0</v>
      </c>
    </row>
    <row r="104" spans="1:5" ht="16.5" customHeight="1">
      <c r="A104" s="261">
        <v>43451</v>
      </c>
      <c r="B104" s="287" t="s">
        <v>610</v>
      </c>
      <c r="C104" s="287" t="s">
        <v>150</v>
      </c>
      <c r="D104" s="262">
        <v>91.8</v>
      </c>
      <c r="E104" s="217">
        <v>0</v>
      </c>
    </row>
    <row r="105" spans="1:5" ht="16.5" customHeight="1">
      <c r="A105" s="261">
        <v>43451</v>
      </c>
      <c r="B105" s="287" t="s">
        <v>611</v>
      </c>
      <c r="C105" s="287" t="s">
        <v>150</v>
      </c>
      <c r="D105" s="262">
        <v>72</v>
      </c>
      <c r="E105" s="262">
        <v>0</v>
      </c>
    </row>
    <row r="106" spans="1:5" ht="16.5" customHeight="1">
      <c r="A106" s="261">
        <v>43451</v>
      </c>
      <c r="B106" s="287" t="s">
        <v>612</v>
      </c>
      <c r="C106" s="287" t="s">
        <v>150</v>
      </c>
      <c r="D106" s="265">
        <v>45</v>
      </c>
      <c r="E106" s="217">
        <v>0</v>
      </c>
    </row>
    <row r="107" spans="1:5" ht="16.5" customHeight="1">
      <c r="A107" s="261">
        <v>43451</v>
      </c>
      <c r="B107" s="287" t="s">
        <v>613</v>
      </c>
      <c r="C107" s="287" t="s">
        <v>150</v>
      </c>
      <c r="D107" s="262">
        <v>51</v>
      </c>
      <c r="E107" s="262">
        <v>0</v>
      </c>
    </row>
    <row r="108" spans="1:5" ht="16.5" customHeight="1">
      <c r="A108" s="261">
        <v>43451</v>
      </c>
      <c r="B108" s="287" t="s">
        <v>614</v>
      </c>
      <c r="C108" s="287" t="s">
        <v>150</v>
      </c>
      <c r="D108" s="265">
        <v>75</v>
      </c>
      <c r="E108" s="217">
        <v>0</v>
      </c>
    </row>
    <row r="109" spans="1:5" ht="16.5" customHeight="1">
      <c r="A109" s="261">
        <v>43452</v>
      </c>
      <c r="B109" s="287" t="s">
        <v>621</v>
      </c>
      <c r="C109" s="287" t="s">
        <v>150</v>
      </c>
      <c r="D109" s="265">
        <v>42</v>
      </c>
      <c r="E109" s="217">
        <v>0</v>
      </c>
    </row>
    <row r="110" spans="1:5" ht="16.5" customHeight="1">
      <c r="A110" s="267">
        <v>43461</v>
      </c>
      <c r="B110" s="286" t="s">
        <v>620</v>
      </c>
      <c r="C110" s="286" t="s">
        <v>150</v>
      </c>
      <c r="D110" s="265">
        <v>55.2</v>
      </c>
      <c r="E110" s="262">
        <v>0</v>
      </c>
    </row>
    <row r="111" spans="1:5" ht="16.5" customHeight="1">
      <c r="A111" s="433" t="s">
        <v>70</v>
      </c>
      <c r="B111" s="434"/>
      <c r="C111" s="435"/>
      <c r="D111" s="219">
        <f>SUM(D112:D113)</f>
        <v>343.2</v>
      </c>
      <c r="E111" s="219">
        <f>SUM(E112:E113)</f>
        <v>0</v>
      </c>
    </row>
    <row r="112" spans="1:5" ht="16.5" customHeight="1">
      <c r="A112" s="267">
        <v>43176</v>
      </c>
      <c r="B112" s="287" t="s">
        <v>331</v>
      </c>
      <c r="C112" s="287" t="s">
        <v>160</v>
      </c>
      <c r="D112" s="265">
        <v>239</v>
      </c>
      <c r="E112" s="265">
        <v>0</v>
      </c>
    </row>
    <row r="113" spans="1:5" ht="16.5" customHeight="1">
      <c r="A113" s="267">
        <v>43440</v>
      </c>
      <c r="B113" s="286" t="s">
        <v>598</v>
      </c>
      <c r="C113" s="286" t="s">
        <v>160</v>
      </c>
      <c r="D113" s="265">
        <v>104.2</v>
      </c>
      <c r="E113" s="262">
        <v>0</v>
      </c>
    </row>
    <row r="114" spans="1:5" ht="16.5" customHeight="1">
      <c r="A114" s="433" t="s">
        <v>71</v>
      </c>
      <c r="B114" s="434"/>
      <c r="C114" s="435"/>
      <c r="D114" s="219">
        <f>SUM(D115:D116)</f>
        <v>0</v>
      </c>
      <c r="E114" s="219">
        <f>SUM(E115:E116)</f>
        <v>0</v>
      </c>
    </row>
    <row r="115" spans="1:5" ht="16.5" customHeight="1">
      <c r="A115" s="224"/>
      <c r="B115" s="225"/>
      <c r="C115" s="225"/>
      <c r="D115" s="217">
        <v>0</v>
      </c>
      <c r="E115" s="217">
        <v>0</v>
      </c>
    </row>
    <row r="116" spans="1:5" ht="16.5" customHeight="1">
      <c r="A116" s="224"/>
      <c r="B116" s="225"/>
      <c r="C116" s="225"/>
      <c r="D116" s="217">
        <v>0</v>
      </c>
      <c r="E116" s="217">
        <v>0</v>
      </c>
    </row>
    <row r="117" spans="1:5" ht="16.5" customHeight="1">
      <c r="A117" s="433" t="s">
        <v>52</v>
      </c>
      <c r="B117" s="436"/>
      <c r="C117" s="437"/>
      <c r="D117" s="219">
        <f>SUM(D118:D119)</f>
        <v>0</v>
      </c>
      <c r="E117" s="219">
        <f>SUM(E118:E119)</f>
        <v>0</v>
      </c>
    </row>
    <row r="118" spans="1:5" ht="16.5" customHeight="1">
      <c r="A118" s="223"/>
      <c r="B118" s="225"/>
      <c r="C118" s="216"/>
      <c r="D118" s="217"/>
      <c r="E118" s="217"/>
    </row>
    <row r="119" spans="1:5" ht="16.5" customHeight="1">
      <c r="A119" s="223"/>
      <c r="B119" s="225"/>
      <c r="C119" s="216"/>
      <c r="D119" s="217"/>
      <c r="E119" s="217"/>
    </row>
    <row r="120" spans="1:5" ht="16.5" customHeight="1">
      <c r="A120" s="433" t="s">
        <v>82</v>
      </c>
      <c r="B120" s="436"/>
      <c r="C120" s="437"/>
      <c r="D120" s="219">
        <f>SUM(D121:D125)</f>
        <v>441.09</v>
      </c>
      <c r="E120" s="219">
        <f>SUM(E121:E125)</f>
        <v>0</v>
      </c>
    </row>
    <row r="121" spans="1:5" ht="16.5" customHeight="1">
      <c r="A121" s="224">
        <v>43104</v>
      </c>
      <c r="B121" s="208" t="s">
        <v>159</v>
      </c>
      <c r="C121" s="286" t="s">
        <v>160</v>
      </c>
      <c r="D121" s="217">
        <v>155.79</v>
      </c>
      <c r="E121" s="217">
        <v>0</v>
      </c>
    </row>
    <row r="122" spans="1:5" ht="16.5" customHeight="1">
      <c r="A122" s="261">
        <v>43124</v>
      </c>
      <c r="B122" s="286" t="s">
        <v>203</v>
      </c>
      <c r="C122" s="286" t="s">
        <v>150</v>
      </c>
      <c r="D122" s="265">
        <v>72.5</v>
      </c>
      <c r="E122" s="265">
        <v>0</v>
      </c>
    </row>
    <row r="123" spans="1:5" ht="16.5" customHeight="1">
      <c r="A123" s="224">
        <v>43257</v>
      </c>
      <c r="B123" s="286" t="s">
        <v>435</v>
      </c>
      <c r="C123" s="287" t="s">
        <v>150</v>
      </c>
      <c r="D123" s="217">
        <v>94</v>
      </c>
      <c r="E123" s="217">
        <v>0</v>
      </c>
    </row>
    <row r="124" spans="1:5" ht="16.5" customHeight="1">
      <c r="A124" s="267">
        <v>43440</v>
      </c>
      <c r="B124" s="286" t="s">
        <v>597</v>
      </c>
      <c r="C124" s="286" t="s">
        <v>160</v>
      </c>
      <c r="D124" s="265">
        <v>118.8</v>
      </c>
      <c r="E124" s="262">
        <v>0</v>
      </c>
    </row>
    <row r="125" spans="1:5" ht="16.5" customHeight="1">
      <c r="A125" s="224"/>
      <c r="B125" s="225"/>
      <c r="C125" s="225"/>
      <c r="D125" s="217"/>
      <c r="E125" s="217"/>
    </row>
    <row r="126" spans="1:5" ht="16.5" customHeight="1">
      <c r="A126" s="433" t="s">
        <v>83</v>
      </c>
      <c r="B126" s="436"/>
      <c r="C126" s="437"/>
      <c r="D126" s="219">
        <f>SUM(D127:D129)</f>
        <v>200</v>
      </c>
      <c r="E126" s="219">
        <f>SUM(E127:E129)</f>
        <v>0</v>
      </c>
    </row>
    <row r="127" spans="1:5" ht="16.5" customHeight="1">
      <c r="A127" s="267">
        <v>43410</v>
      </c>
      <c r="B127" s="208" t="s">
        <v>565</v>
      </c>
      <c r="C127" s="208" t="s">
        <v>150</v>
      </c>
      <c r="D127" s="265">
        <v>200</v>
      </c>
      <c r="E127" s="262">
        <v>0</v>
      </c>
    </row>
    <row r="128" spans="1:5" ht="16.5" customHeight="1">
      <c r="A128" s="224"/>
      <c r="B128" s="225"/>
      <c r="C128" s="225"/>
      <c r="D128" s="217">
        <v>0</v>
      </c>
      <c r="E128" s="217">
        <v>0</v>
      </c>
    </row>
    <row r="129" spans="1:5" ht="16.5" customHeight="1">
      <c r="A129" s="224"/>
      <c r="B129" s="225"/>
      <c r="C129" s="225"/>
      <c r="D129" s="217">
        <v>0</v>
      </c>
      <c r="E129" s="217">
        <v>0</v>
      </c>
    </row>
    <row r="130" spans="1:5" ht="16.5" customHeight="1">
      <c r="A130" s="433" t="s">
        <v>53</v>
      </c>
      <c r="B130" s="436"/>
      <c r="C130" s="437"/>
      <c r="D130" s="219">
        <f>SUM(D131:D137)</f>
        <v>2363.3</v>
      </c>
      <c r="E130" s="219">
        <f>SUM(E131:E137)</f>
        <v>180</v>
      </c>
    </row>
    <row r="131" spans="1:5" ht="16.5" customHeight="1">
      <c r="A131" s="267">
        <v>43131</v>
      </c>
      <c r="B131" s="287" t="s">
        <v>223</v>
      </c>
      <c r="C131" s="287" t="s">
        <v>150</v>
      </c>
      <c r="D131" s="260">
        <v>180</v>
      </c>
      <c r="E131" s="260">
        <v>0</v>
      </c>
    </row>
    <row r="132" spans="1:5" ht="16.5" customHeight="1">
      <c r="A132" s="267">
        <v>43150</v>
      </c>
      <c r="B132" s="287" t="s">
        <v>266</v>
      </c>
      <c r="C132" s="287" t="s">
        <v>160</v>
      </c>
      <c r="D132" s="262">
        <v>485</v>
      </c>
      <c r="E132" s="262">
        <v>0</v>
      </c>
    </row>
    <row r="133" spans="1:5" ht="16.5" customHeight="1">
      <c r="A133" s="261">
        <v>43152</v>
      </c>
      <c r="B133" s="287" t="s">
        <v>294</v>
      </c>
      <c r="C133" s="287" t="s">
        <v>150</v>
      </c>
      <c r="D133" s="262">
        <v>0</v>
      </c>
      <c r="E133" s="262">
        <v>180</v>
      </c>
    </row>
    <row r="134" spans="1:5" ht="16.5" customHeight="1">
      <c r="A134" s="261">
        <v>43185</v>
      </c>
      <c r="B134" s="286" t="s">
        <v>355</v>
      </c>
      <c r="C134" s="286" t="s">
        <v>354</v>
      </c>
      <c r="D134" s="265">
        <v>192.3</v>
      </c>
      <c r="E134" s="217">
        <v>0</v>
      </c>
    </row>
    <row r="135" spans="1:5" ht="16.5" customHeight="1">
      <c r="A135" s="223">
        <v>43407</v>
      </c>
      <c r="B135" s="286" t="s">
        <v>561</v>
      </c>
      <c r="C135" s="286" t="s">
        <v>160</v>
      </c>
      <c r="D135" s="217">
        <v>176</v>
      </c>
      <c r="E135" s="217">
        <v>0</v>
      </c>
    </row>
    <row r="136" spans="1:5" ht="16.5" customHeight="1">
      <c r="A136" s="224">
        <v>43449</v>
      </c>
      <c r="B136" s="288" t="s">
        <v>606</v>
      </c>
      <c r="C136" s="288" t="s">
        <v>160</v>
      </c>
      <c r="D136" s="265">
        <v>1070</v>
      </c>
      <c r="E136" s="262">
        <v>0</v>
      </c>
    </row>
    <row r="137" spans="1:5" ht="16.5" customHeight="1">
      <c r="A137" s="261">
        <v>43449</v>
      </c>
      <c r="B137" s="287" t="s">
        <v>607</v>
      </c>
      <c r="C137" s="288" t="s">
        <v>605</v>
      </c>
      <c r="D137" s="294">
        <v>260</v>
      </c>
      <c r="E137" s="322">
        <v>0</v>
      </c>
    </row>
    <row r="138" spans="1:5" ht="16.5" customHeight="1">
      <c r="A138" s="433" t="s">
        <v>84</v>
      </c>
      <c r="B138" s="436"/>
      <c r="C138" s="437"/>
      <c r="D138" s="219">
        <f>SUM(D139:D141)</f>
        <v>0</v>
      </c>
      <c r="E138" s="219">
        <f>SUM(E139:E141)</f>
        <v>0</v>
      </c>
    </row>
    <row r="139" spans="1:5" ht="16.5" customHeight="1">
      <c r="A139" s="267"/>
      <c r="B139" s="208"/>
      <c r="C139" s="208"/>
      <c r="D139" s="265"/>
      <c r="E139" s="217"/>
    </row>
    <row r="140" spans="1:5" ht="16.5" customHeight="1">
      <c r="A140" s="224"/>
      <c r="B140" s="225"/>
      <c r="C140" s="225"/>
      <c r="D140" s="217"/>
      <c r="E140" s="217"/>
    </row>
    <row r="141" spans="1:5" ht="16.5" customHeight="1">
      <c r="A141" s="224"/>
      <c r="B141" s="225"/>
      <c r="C141" s="225"/>
      <c r="D141" s="217"/>
      <c r="E141" s="217"/>
    </row>
    <row r="142" spans="1:5" ht="16.5" customHeight="1">
      <c r="A142" s="433" t="s">
        <v>55</v>
      </c>
      <c r="B142" s="436"/>
      <c r="C142" s="437"/>
      <c r="D142" s="219">
        <f>SUM(D143:D145)</f>
        <v>269</v>
      </c>
      <c r="E142" s="219">
        <f>SUM(E143:E145)</f>
        <v>0</v>
      </c>
    </row>
    <row r="143" spans="1:5" ht="16.5" customHeight="1">
      <c r="A143" s="276">
        <v>43137</v>
      </c>
      <c r="B143" s="287" t="s">
        <v>247</v>
      </c>
      <c r="C143" s="287" t="s">
        <v>150</v>
      </c>
      <c r="D143" s="277">
        <v>269</v>
      </c>
      <c r="E143" s="217"/>
    </row>
    <row r="144" spans="1:5" ht="16.5" customHeight="1">
      <c r="A144" s="224"/>
      <c r="B144" s="225"/>
      <c r="C144" s="216"/>
      <c r="D144" s="217"/>
      <c r="E144" s="217"/>
    </row>
    <row r="145" spans="1:5" ht="16.5" customHeight="1">
      <c r="A145" s="224"/>
      <c r="B145" s="225"/>
      <c r="C145" s="225"/>
      <c r="D145" s="217"/>
      <c r="E145" s="217"/>
    </row>
    <row r="146" spans="1:5" ht="16.5" customHeight="1">
      <c r="A146" s="433" t="s">
        <v>109</v>
      </c>
      <c r="B146" s="436"/>
      <c r="C146" s="437"/>
      <c r="D146" s="219">
        <f>SUM(D147:D158)</f>
        <v>18000</v>
      </c>
      <c r="E146" s="219">
        <f>SUM(E147:E158)</f>
        <v>0</v>
      </c>
    </row>
    <row r="147" spans="1:5" ht="16.5" customHeight="1">
      <c r="A147" s="223">
        <v>43115</v>
      </c>
      <c r="B147" s="287" t="s">
        <v>182</v>
      </c>
      <c r="C147" s="287" t="s">
        <v>150</v>
      </c>
      <c r="D147" s="260">
        <v>1500</v>
      </c>
      <c r="E147" s="260">
        <v>0</v>
      </c>
    </row>
    <row r="148" spans="1:5" ht="16.5" customHeight="1">
      <c r="A148" s="224">
        <v>43146</v>
      </c>
      <c r="B148" s="287" t="s">
        <v>182</v>
      </c>
      <c r="C148" s="287" t="s">
        <v>150</v>
      </c>
      <c r="D148" s="260">
        <v>1500</v>
      </c>
      <c r="E148" s="260">
        <v>0</v>
      </c>
    </row>
    <row r="149" spans="1:5" ht="16.5" customHeight="1">
      <c r="A149" s="261">
        <v>43174</v>
      </c>
      <c r="B149" s="287" t="s">
        <v>182</v>
      </c>
      <c r="C149" s="287" t="s">
        <v>150</v>
      </c>
      <c r="D149" s="260">
        <v>1500</v>
      </c>
      <c r="E149" s="262">
        <v>0</v>
      </c>
    </row>
    <row r="150" spans="1:5" ht="16.5" customHeight="1">
      <c r="A150" s="224">
        <v>43205</v>
      </c>
      <c r="B150" s="287" t="s">
        <v>182</v>
      </c>
      <c r="C150" s="287" t="s">
        <v>150</v>
      </c>
      <c r="D150" s="260">
        <v>1500</v>
      </c>
      <c r="E150" s="262">
        <v>0</v>
      </c>
    </row>
    <row r="151" spans="1:5" ht="16.5" customHeight="1">
      <c r="A151" s="266">
        <v>43235</v>
      </c>
      <c r="B151" s="287" t="s">
        <v>182</v>
      </c>
      <c r="C151" s="286" t="s">
        <v>150</v>
      </c>
      <c r="D151" s="265">
        <v>1500</v>
      </c>
      <c r="E151" s="217">
        <v>0</v>
      </c>
    </row>
    <row r="152" spans="1:5" ht="16.5" customHeight="1">
      <c r="A152" s="224">
        <v>43266</v>
      </c>
      <c r="B152" s="287" t="s">
        <v>182</v>
      </c>
      <c r="C152" s="286" t="s">
        <v>150</v>
      </c>
      <c r="D152" s="265">
        <v>1500</v>
      </c>
      <c r="E152" s="217">
        <v>0</v>
      </c>
    </row>
    <row r="153" spans="1:5" ht="16.5" customHeight="1">
      <c r="A153" s="261">
        <v>43297</v>
      </c>
      <c r="B153" s="287" t="s">
        <v>182</v>
      </c>
      <c r="C153" s="287" t="s">
        <v>208</v>
      </c>
      <c r="D153" s="262">
        <v>1500</v>
      </c>
      <c r="E153" s="262">
        <v>0</v>
      </c>
    </row>
    <row r="154" spans="1:5" ht="16.5" customHeight="1">
      <c r="A154" s="224">
        <v>43328</v>
      </c>
      <c r="B154" s="287" t="s">
        <v>182</v>
      </c>
      <c r="C154" s="287" t="s">
        <v>208</v>
      </c>
      <c r="D154" s="262">
        <v>1500</v>
      </c>
      <c r="E154" s="262">
        <v>0</v>
      </c>
    </row>
    <row r="155" spans="1:5" ht="16.5" customHeight="1">
      <c r="A155" s="224">
        <v>43360</v>
      </c>
      <c r="B155" s="287" t="s">
        <v>182</v>
      </c>
      <c r="C155" s="287" t="s">
        <v>208</v>
      </c>
      <c r="D155" s="262">
        <v>1500</v>
      </c>
      <c r="E155" s="262">
        <v>0</v>
      </c>
    </row>
    <row r="156" spans="1:5" ht="16.5" customHeight="1">
      <c r="A156" s="224">
        <v>43388</v>
      </c>
      <c r="B156" s="287" t="s">
        <v>182</v>
      </c>
      <c r="C156" s="287" t="s">
        <v>208</v>
      </c>
      <c r="D156" s="262">
        <v>1500</v>
      </c>
      <c r="E156" s="262">
        <v>0</v>
      </c>
    </row>
    <row r="157" spans="1:5" ht="16.5" customHeight="1">
      <c r="A157" s="321">
        <v>43419</v>
      </c>
      <c r="B157" s="288" t="s">
        <v>182</v>
      </c>
      <c r="C157" s="288" t="s">
        <v>150</v>
      </c>
      <c r="D157" s="265">
        <v>1500</v>
      </c>
      <c r="E157" s="262">
        <v>0</v>
      </c>
    </row>
    <row r="158" spans="1:5" ht="16.5" customHeight="1">
      <c r="A158" s="224">
        <v>43449</v>
      </c>
      <c r="B158" s="288" t="s">
        <v>182</v>
      </c>
      <c r="C158" s="288" t="s">
        <v>150</v>
      </c>
      <c r="D158" s="265">
        <v>1500</v>
      </c>
      <c r="E158" s="262">
        <v>0</v>
      </c>
    </row>
    <row r="159" spans="1:5" ht="16.5" customHeight="1">
      <c r="A159" s="433" t="s">
        <v>56</v>
      </c>
      <c r="B159" s="436"/>
      <c r="C159" s="437"/>
      <c r="D159" s="219">
        <f>SUM(D160:D161)</f>
        <v>300</v>
      </c>
      <c r="E159" s="219">
        <f>SUM(E160:E161)</f>
        <v>0</v>
      </c>
    </row>
    <row r="160" spans="1:5" ht="16.5" customHeight="1">
      <c r="A160" s="223">
        <v>43104</v>
      </c>
      <c r="B160" s="286" t="s">
        <v>155</v>
      </c>
      <c r="C160" s="286" t="s">
        <v>156</v>
      </c>
      <c r="D160" s="217">
        <v>300</v>
      </c>
      <c r="E160" s="217">
        <v>0</v>
      </c>
    </row>
    <row r="161" spans="1:5" ht="16.5" customHeight="1">
      <c r="A161" s="224"/>
      <c r="B161" s="225"/>
      <c r="C161" s="228"/>
      <c r="D161" s="217"/>
      <c r="E161" s="217"/>
    </row>
    <row r="162" spans="1:5" ht="12.75">
      <c r="A162" s="410" t="s">
        <v>112</v>
      </c>
      <c r="B162" s="438"/>
      <c r="C162" s="229"/>
      <c r="D162" s="230">
        <f>SUM(D159+D146+D142+D138+D130+D126+D120+D117+D114+D111+D88+D33+D30+D23+D19+D16+D13+D6)</f>
        <v>25470.29</v>
      </c>
      <c r="E162" s="230">
        <f>SUM(E159+E146+E142+E138+E130+E126+E120+E117+E114+E111+E88+E33+E30+E23+E19+E16+E13+E6)</f>
        <v>2388</v>
      </c>
    </row>
    <row r="163" spans="1:5" ht="15.75">
      <c r="A163" s="414" t="s">
        <v>115</v>
      </c>
      <c r="B163" s="415"/>
      <c r="C163" s="231"/>
      <c r="D163" s="412">
        <f>SUM(E162-D162)</f>
        <v>-23082.29</v>
      </c>
      <c r="E163" s="413"/>
    </row>
  </sheetData>
  <sheetProtection/>
  <mergeCells count="21">
    <mergeCell ref="A163:B163"/>
    <mergeCell ref="A142:C142"/>
    <mergeCell ref="A159:C159"/>
    <mergeCell ref="A117:C117"/>
    <mergeCell ref="A138:C138"/>
    <mergeCell ref="A3:E3"/>
    <mergeCell ref="A30:C30"/>
    <mergeCell ref="A23:C23"/>
    <mergeCell ref="A33:C33"/>
    <mergeCell ref="A120:C120"/>
    <mergeCell ref="A114:C114"/>
    <mergeCell ref="A6:C6"/>
    <mergeCell ref="A88:C88"/>
    <mergeCell ref="A19:C19"/>
    <mergeCell ref="A13:C13"/>
    <mergeCell ref="A111:C111"/>
    <mergeCell ref="D163:E163"/>
    <mergeCell ref="A126:C126"/>
    <mergeCell ref="A162:B162"/>
    <mergeCell ref="A130:C130"/>
    <mergeCell ref="A146:C146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view="pageBreakPreview" zoomScaleSheetLayoutView="100" zoomScalePageLayoutView="0" workbookViewId="0" topLeftCell="A1">
      <selection activeCell="H37" sqref="H37"/>
    </sheetView>
  </sheetViews>
  <sheetFormatPr defaultColWidth="10.8515625" defaultRowHeight="12.75"/>
  <cols>
    <col min="1" max="1" width="11.00390625" style="235" customWidth="1"/>
    <col min="2" max="2" width="44.28125" style="235" customWidth="1"/>
    <col min="3" max="3" width="15.7109375" style="235" bestFit="1" customWidth="1"/>
    <col min="4" max="4" width="10.7109375" style="235" bestFit="1" customWidth="1"/>
    <col min="5" max="5" width="9.7109375" style="235" bestFit="1" customWidth="1"/>
    <col min="6" max="6" width="2.00390625" style="235" customWidth="1"/>
    <col min="7" max="16384" width="10.8515625" style="235" customWidth="1"/>
  </cols>
  <sheetData>
    <row r="2" ht="7.5" customHeight="1"/>
    <row r="3" spans="1:5" ht="31.5" customHeight="1">
      <c r="A3" s="444" t="s">
        <v>60</v>
      </c>
      <c r="B3" s="445"/>
      <c r="C3" s="445"/>
      <c r="D3" s="445"/>
      <c r="E3" s="445"/>
    </row>
    <row r="4" ht="13.5" thickBot="1"/>
    <row r="5" spans="1:5" ht="16.5" customHeight="1" thickBot="1">
      <c r="A5" s="236" t="s">
        <v>0</v>
      </c>
      <c r="B5" s="236" t="s">
        <v>1</v>
      </c>
      <c r="C5" s="236" t="s">
        <v>63</v>
      </c>
      <c r="D5" s="237" t="s">
        <v>3</v>
      </c>
      <c r="E5" s="237" t="s">
        <v>2</v>
      </c>
    </row>
    <row r="6" spans="1:5" ht="16.5" customHeight="1">
      <c r="A6" s="447" t="s">
        <v>77</v>
      </c>
      <c r="B6" s="448"/>
      <c r="C6" s="449"/>
      <c r="D6" s="238">
        <f>SUM(D7:D9)</f>
        <v>4000</v>
      </c>
      <c r="E6" s="238">
        <f>SUM(E7:E9)</f>
        <v>0</v>
      </c>
    </row>
    <row r="7" spans="1:5" ht="16.5" customHeight="1">
      <c r="A7" s="261">
        <v>43158</v>
      </c>
      <c r="B7" s="287" t="s">
        <v>309</v>
      </c>
      <c r="C7" s="287" t="s">
        <v>150</v>
      </c>
      <c r="D7" s="262">
        <v>2000</v>
      </c>
      <c r="E7" s="262">
        <v>0</v>
      </c>
    </row>
    <row r="8" spans="1:5" ht="16.5" customHeight="1">
      <c r="A8" s="239">
        <v>43382</v>
      </c>
      <c r="B8" s="287" t="s">
        <v>533</v>
      </c>
      <c r="C8" s="287" t="s">
        <v>150</v>
      </c>
      <c r="D8" s="241">
        <v>2000</v>
      </c>
      <c r="E8" s="241">
        <v>0</v>
      </c>
    </row>
    <row r="9" spans="1:5" ht="16.5" customHeight="1">
      <c r="A9" s="239"/>
      <c r="B9" s="240"/>
      <c r="C9" s="240"/>
      <c r="D9" s="241"/>
      <c r="E9" s="241"/>
    </row>
    <row r="10" spans="1:5" ht="16.5" customHeight="1">
      <c r="A10" s="441" t="s">
        <v>78</v>
      </c>
      <c r="B10" s="442"/>
      <c r="C10" s="443"/>
      <c r="D10" s="238">
        <f>SUM(D11:D13)</f>
        <v>3500</v>
      </c>
      <c r="E10" s="238">
        <f>SUM(E11:E13)</f>
        <v>0</v>
      </c>
    </row>
    <row r="11" spans="1:5" ht="16.5" customHeight="1">
      <c r="A11" s="261">
        <v>43251</v>
      </c>
      <c r="B11" s="286" t="s">
        <v>431</v>
      </c>
      <c r="C11" s="286" t="s">
        <v>150</v>
      </c>
      <c r="D11" s="265">
        <v>2000</v>
      </c>
      <c r="E11" s="262">
        <v>0</v>
      </c>
    </row>
    <row r="12" spans="1:5" ht="16.5" customHeight="1">
      <c r="A12" s="239">
        <v>43349</v>
      </c>
      <c r="B12" s="286" t="s">
        <v>431</v>
      </c>
      <c r="C12" s="287" t="s">
        <v>150</v>
      </c>
      <c r="D12" s="241">
        <v>1500</v>
      </c>
      <c r="E12" s="241">
        <v>0</v>
      </c>
    </row>
    <row r="13" spans="1:5" ht="16.5" customHeight="1">
      <c r="A13" s="239"/>
      <c r="B13" s="240"/>
      <c r="C13" s="240"/>
      <c r="D13" s="241"/>
      <c r="E13" s="241"/>
    </row>
    <row r="14" spans="1:5" ht="16.5" customHeight="1">
      <c r="A14" s="441" t="s">
        <v>79</v>
      </c>
      <c r="B14" s="442"/>
      <c r="C14" s="443"/>
      <c r="D14" s="238">
        <f>SUM(D15:D17)</f>
        <v>1233.85</v>
      </c>
      <c r="E14" s="238">
        <f>SUM(E15:E17)</f>
        <v>0</v>
      </c>
    </row>
    <row r="15" spans="1:5" ht="16.5" customHeight="1">
      <c r="A15" s="267">
        <v>43250</v>
      </c>
      <c r="B15" s="288" t="s">
        <v>429</v>
      </c>
      <c r="C15" s="288" t="s">
        <v>150</v>
      </c>
      <c r="D15" s="265">
        <v>500</v>
      </c>
      <c r="E15" s="262">
        <v>0</v>
      </c>
    </row>
    <row r="16" spans="1:5" ht="16.5" customHeight="1">
      <c r="A16" s="239">
        <v>43410</v>
      </c>
      <c r="B16" s="287" t="s">
        <v>578</v>
      </c>
      <c r="C16" s="287" t="s">
        <v>150</v>
      </c>
      <c r="D16" s="241">
        <v>733.85</v>
      </c>
      <c r="E16" s="241">
        <v>0</v>
      </c>
    </row>
    <row r="17" spans="1:5" ht="16.5" customHeight="1">
      <c r="A17" s="239"/>
      <c r="B17" s="232"/>
      <c r="C17" s="232"/>
      <c r="D17" s="241"/>
      <c r="E17" s="241"/>
    </row>
    <row r="18" spans="1:5" ht="16.5" customHeight="1">
      <c r="A18" s="441" t="s">
        <v>80</v>
      </c>
      <c r="B18" s="442"/>
      <c r="C18" s="443"/>
      <c r="D18" s="238">
        <f>SUM(D19:D21)</f>
        <v>1400</v>
      </c>
      <c r="E18" s="238">
        <f>SUM(E19:E21)</f>
        <v>0</v>
      </c>
    </row>
    <row r="19" spans="1:5" ht="16.5" customHeight="1">
      <c r="A19" s="242">
        <v>43257</v>
      </c>
      <c r="B19" s="288" t="s">
        <v>433</v>
      </c>
      <c r="C19" s="288" t="s">
        <v>150</v>
      </c>
      <c r="D19" s="241">
        <v>500</v>
      </c>
      <c r="E19" s="241">
        <v>0</v>
      </c>
    </row>
    <row r="20" spans="1:5" ht="16.5" customHeight="1">
      <c r="A20" s="267">
        <v>43435</v>
      </c>
      <c r="B20" s="286" t="s">
        <v>592</v>
      </c>
      <c r="C20" s="287" t="s">
        <v>150</v>
      </c>
      <c r="D20" s="265">
        <v>900</v>
      </c>
      <c r="E20" s="262">
        <v>0</v>
      </c>
    </row>
    <row r="21" spans="1:5" ht="16.5" customHeight="1">
      <c r="A21" s="242"/>
      <c r="B21" s="243"/>
      <c r="C21" s="243"/>
      <c r="D21" s="241"/>
      <c r="E21" s="241"/>
    </row>
    <row r="22" spans="1:5" ht="16.5" customHeight="1">
      <c r="A22" s="441" t="s">
        <v>81</v>
      </c>
      <c r="B22" s="442"/>
      <c r="C22" s="443"/>
      <c r="D22" s="238">
        <f>SUM(D23:D24)</f>
        <v>0</v>
      </c>
      <c r="E22" s="238">
        <f>SUM(E23:E24)</f>
        <v>0</v>
      </c>
    </row>
    <row r="23" spans="1:5" ht="16.5" customHeight="1">
      <c r="A23" s="242"/>
      <c r="B23" s="243"/>
      <c r="C23" s="243"/>
      <c r="D23" s="241"/>
      <c r="E23" s="241"/>
    </row>
    <row r="24" spans="1:5" ht="16.5" customHeight="1">
      <c r="A24" s="242"/>
      <c r="B24" s="243"/>
      <c r="C24" s="243"/>
      <c r="D24" s="241"/>
      <c r="E24" s="241"/>
    </row>
    <row r="25" spans="1:5" ht="16.5" customHeight="1">
      <c r="A25" s="441" t="s">
        <v>96</v>
      </c>
      <c r="B25" s="442"/>
      <c r="C25" s="443"/>
      <c r="D25" s="238">
        <f>SUM(D26:D27)</f>
        <v>0</v>
      </c>
      <c r="E25" s="238">
        <f>SUM(E26:E27)</f>
        <v>0</v>
      </c>
    </row>
    <row r="26" spans="1:5" ht="16.5" customHeight="1">
      <c r="A26" s="242"/>
      <c r="B26" s="243"/>
      <c r="C26" s="243"/>
      <c r="D26" s="241"/>
      <c r="E26" s="241"/>
    </row>
    <row r="27" spans="1:5" ht="16.5" customHeight="1">
      <c r="A27" s="242"/>
      <c r="B27" s="243"/>
      <c r="C27" s="243"/>
      <c r="D27" s="241"/>
      <c r="E27" s="241"/>
    </row>
    <row r="28" spans="1:5" ht="16.5" customHeight="1">
      <c r="A28" s="419" t="s">
        <v>41</v>
      </c>
      <c r="B28" s="442"/>
      <c r="C28" s="443"/>
      <c r="D28" s="238">
        <f>SUM(D29:D29)</f>
        <v>0</v>
      </c>
      <c r="E28" s="238">
        <f>SUM(E29:E29)</f>
        <v>5520</v>
      </c>
    </row>
    <row r="29" spans="1:5" ht="16.5" customHeight="1">
      <c r="A29" s="242">
        <v>43355</v>
      </c>
      <c r="B29" s="208" t="s">
        <v>505</v>
      </c>
      <c r="C29" s="208"/>
      <c r="D29" s="241">
        <v>0</v>
      </c>
      <c r="E29" s="241">
        <v>5520</v>
      </c>
    </row>
    <row r="30" spans="1:5" ht="16.5" customHeight="1">
      <c r="A30" s="441" t="s">
        <v>56</v>
      </c>
      <c r="B30" s="442"/>
      <c r="C30" s="443"/>
      <c r="D30" s="238">
        <f>SUM(D31)</f>
        <v>0</v>
      </c>
      <c r="E30" s="238">
        <f>SUM(E31)</f>
        <v>0</v>
      </c>
    </row>
    <row r="31" spans="1:5" ht="16.5" customHeight="1">
      <c r="A31" s="242"/>
      <c r="B31" s="243"/>
      <c r="C31" s="243"/>
      <c r="D31" s="241">
        <v>0</v>
      </c>
      <c r="E31" s="241">
        <v>0</v>
      </c>
    </row>
    <row r="32" spans="1:5" ht="16.5" customHeight="1">
      <c r="A32" s="410" t="s">
        <v>112</v>
      </c>
      <c r="B32" s="446"/>
      <c r="C32" s="244"/>
      <c r="D32" s="245">
        <f>SUM(D30+D28+D22+D18+D14+D10+D6)</f>
        <v>10133.85</v>
      </c>
      <c r="E32" s="245">
        <f>SUM(E6+E10+E14+E18+E22+E28+E30)</f>
        <v>5520</v>
      </c>
    </row>
    <row r="33" spans="1:5" ht="16.5" customHeight="1">
      <c r="A33" s="414" t="s">
        <v>116</v>
      </c>
      <c r="B33" s="415"/>
      <c r="C33" s="246"/>
      <c r="D33" s="412">
        <f>SUM(E32-D32)</f>
        <v>-4613.85</v>
      </c>
      <c r="E33" s="413"/>
    </row>
  </sheetData>
  <sheetProtection/>
  <mergeCells count="12">
    <mergeCell ref="A18:C18"/>
    <mergeCell ref="A28:C28"/>
    <mergeCell ref="A22:C22"/>
    <mergeCell ref="A25:C25"/>
    <mergeCell ref="A30:C30"/>
    <mergeCell ref="A3:E3"/>
    <mergeCell ref="A32:B32"/>
    <mergeCell ref="A33:B33"/>
    <mergeCell ref="D33:E33"/>
    <mergeCell ref="A6:C6"/>
    <mergeCell ref="A10:C10"/>
    <mergeCell ref="A14:C14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0"/>
  <sheetViews>
    <sheetView view="pageBreakPreview" zoomScaleSheetLayoutView="100" zoomScalePageLayoutView="0" workbookViewId="0" topLeftCell="A1">
      <selection activeCell="A9" sqref="A9:IV11"/>
    </sheetView>
  </sheetViews>
  <sheetFormatPr defaultColWidth="11.421875" defaultRowHeight="12.75"/>
  <cols>
    <col min="1" max="1" width="11.00390625" style="0" customWidth="1"/>
    <col min="2" max="2" width="42.7109375" style="0" customWidth="1"/>
    <col min="3" max="3" width="15.7109375" style="0" bestFit="1" customWidth="1"/>
    <col min="4" max="5" width="10.7109375" style="0" bestFit="1" customWidth="1"/>
    <col min="6" max="6" width="2.00390625" style="0" customWidth="1"/>
  </cols>
  <sheetData>
    <row r="2" ht="7.5" customHeight="1"/>
    <row r="3" spans="1:5" ht="31.5" customHeight="1">
      <c r="A3" s="408" t="s">
        <v>118</v>
      </c>
      <c r="B3" s="409"/>
      <c r="C3" s="409"/>
      <c r="D3" s="409"/>
      <c r="E3" s="409"/>
    </row>
    <row r="4" ht="13.5" thickBot="1"/>
    <row r="5" spans="1:5" ht="16.5" customHeight="1" thickBot="1">
      <c r="A5" s="2" t="s">
        <v>0</v>
      </c>
      <c r="B5" s="2" t="s">
        <v>1</v>
      </c>
      <c r="C5" s="2" t="s">
        <v>63</v>
      </c>
      <c r="D5" s="3" t="s">
        <v>3</v>
      </c>
      <c r="E5" s="3" t="s">
        <v>2</v>
      </c>
    </row>
    <row r="6" spans="1:5" ht="16.5" customHeight="1">
      <c r="A6" s="24">
        <v>43383</v>
      </c>
      <c r="B6" s="8" t="s">
        <v>535</v>
      </c>
      <c r="C6" s="8" t="s">
        <v>150</v>
      </c>
      <c r="D6" s="47">
        <v>0</v>
      </c>
      <c r="E6" s="47">
        <v>6890</v>
      </c>
    </row>
    <row r="7" spans="1:5" ht="16.5" customHeight="1">
      <c r="A7" s="267">
        <v>43410</v>
      </c>
      <c r="B7" s="288" t="s">
        <v>575</v>
      </c>
      <c r="C7" s="288" t="s">
        <v>150</v>
      </c>
      <c r="D7" s="265">
        <v>2594.86</v>
      </c>
      <c r="E7" s="262">
        <v>0</v>
      </c>
    </row>
    <row r="8" spans="1:5" ht="16.5" customHeight="1">
      <c r="A8" s="267">
        <v>43420</v>
      </c>
      <c r="B8" s="288" t="s">
        <v>580</v>
      </c>
      <c r="C8" s="288" t="s">
        <v>150</v>
      </c>
      <c r="D8" s="262">
        <v>49</v>
      </c>
      <c r="E8" s="262">
        <v>0</v>
      </c>
    </row>
    <row r="9" spans="1:5" ht="16.5" customHeight="1">
      <c r="A9" s="410" t="s">
        <v>112</v>
      </c>
      <c r="B9" s="411"/>
      <c r="C9" s="97"/>
      <c r="D9" s="96">
        <f>SUM(D6:D8)</f>
        <v>2643.86</v>
      </c>
      <c r="E9" s="96">
        <f>SUM(E6:E8)</f>
        <v>6890</v>
      </c>
    </row>
    <row r="10" spans="1:5" ht="16.5" customHeight="1">
      <c r="A10" s="414" t="s">
        <v>117</v>
      </c>
      <c r="B10" s="415"/>
      <c r="C10" s="98"/>
      <c r="D10" s="412">
        <f>SUM(E9-D9)</f>
        <v>4246.139999999999</v>
      </c>
      <c r="E10" s="413"/>
    </row>
  </sheetData>
  <sheetProtection/>
  <mergeCells count="4">
    <mergeCell ref="A3:E3"/>
    <mergeCell ref="A9:B9"/>
    <mergeCell ref="A10:B10"/>
    <mergeCell ref="D10:E10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3.8515625" style="0" customWidth="1"/>
    <col min="2" max="2" width="16.57421875" style="0" bestFit="1" customWidth="1"/>
    <col min="3" max="3" width="13.28125" style="0" bestFit="1" customWidth="1"/>
    <col min="4" max="4" width="13.28125" style="0" customWidth="1"/>
    <col min="5" max="5" width="13.421875" style="0" bestFit="1" customWidth="1"/>
    <col min="6" max="6" width="0.5625" style="0" customWidth="1"/>
    <col min="7" max="7" width="14.140625" style="0" bestFit="1" customWidth="1"/>
    <col min="8" max="8" width="14.28125" style="0" bestFit="1" customWidth="1"/>
    <col min="9" max="9" width="19.00390625" style="0" bestFit="1" customWidth="1"/>
  </cols>
  <sheetData>
    <row r="1" spans="1:9" ht="26.25">
      <c r="A1" s="450" t="s">
        <v>289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452" t="s">
        <v>272</v>
      </c>
      <c r="B2" s="317" t="s">
        <v>273</v>
      </c>
      <c r="C2" s="301" t="s">
        <v>274</v>
      </c>
      <c r="D2" s="302" t="s">
        <v>274</v>
      </c>
      <c r="E2" s="302" t="s">
        <v>275</v>
      </c>
      <c r="F2" s="303"/>
      <c r="G2" s="304" t="s">
        <v>276</v>
      </c>
      <c r="H2" s="304" t="s">
        <v>277</v>
      </c>
      <c r="I2" s="305" t="s">
        <v>273</v>
      </c>
    </row>
    <row r="3" spans="1:9" ht="15">
      <c r="A3" s="453"/>
      <c r="B3" s="318" t="s">
        <v>290</v>
      </c>
      <c r="C3" s="306" t="s">
        <v>278</v>
      </c>
      <c r="D3" s="307" t="s">
        <v>279</v>
      </c>
      <c r="E3" s="307" t="s">
        <v>280</v>
      </c>
      <c r="F3" s="308"/>
      <c r="G3" s="309" t="s">
        <v>291</v>
      </c>
      <c r="H3" s="309" t="s">
        <v>292</v>
      </c>
      <c r="I3" s="310" t="s">
        <v>281</v>
      </c>
    </row>
    <row r="4" spans="1:9" ht="15.75">
      <c r="A4" s="311"/>
      <c r="B4" s="332"/>
      <c r="C4" s="332"/>
      <c r="D4" s="333"/>
      <c r="E4" s="334"/>
      <c r="F4" s="335"/>
      <c r="G4" s="336"/>
      <c r="H4" s="336"/>
      <c r="I4" s="337"/>
    </row>
    <row r="5" spans="1:10" ht="15.75">
      <c r="A5" s="311" t="s">
        <v>282</v>
      </c>
      <c r="B5" s="336">
        <v>16.3</v>
      </c>
      <c r="C5" s="336">
        <v>3400</v>
      </c>
      <c r="D5" s="336">
        <v>2000</v>
      </c>
      <c r="E5" s="336">
        <f>D5-B5</f>
        <v>1983.7</v>
      </c>
      <c r="F5" s="335"/>
      <c r="G5" s="336">
        <v>500</v>
      </c>
      <c r="H5" s="336">
        <v>583.7</v>
      </c>
      <c r="I5" s="337">
        <v>104.54</v>
      </c>
      <c r="J5" s="312"/>
    </row>
    <row r="6" spans="1:9" ht="16.5" thickBot="1">
      <c r="A6" s="313"/>
      <c r="B6" s="338"/>
      <c r="C6" s="339"/>
      <c r="D6" s="339"/>
      <c r="E6" s="339"/>
      <c r="F6" s="340"/>
      <c r="G6" s="339"/>
      <c r="H6" s="339"/>
      <c r="I6" s="338"/>
    </row>
    <row r="7" spans="1:9" ht="15.75">
      <c r="A7" s="311"/>
      <c r="B7" s="336"/>
      <c r="C7" s="336"/>
      <c r="D7" s="336"/>
      <c r="E7" s="336"/>
      <c r="F7" s="335"/>
      <c r="G7" s="336"/>
      <c r="H7" s="336"/>
      <c r="I7" s="337"/>
    </row>
    <row r="8" spans="1:9" ht="15.75">
      <c r="A8" s="311" t="s">
        <v>283</v>
      </c>
      <c r="B8" s="336">
        <v>0</v>
      </c>
      <c r="C8" s="336">
        <v>5000</v>
      </c>
      <c r="D8" s="336">
        <v>3500</v>
      </c>
      <c r="E8" s="336">
        <f>D8-B8</f>
        <v>3500</v>
      </c>
      <c r="F8" s="335"/>
      <c r="G8" s="336">
        <v>3500</v>
      </c>
      <c r="H8" s="336">
        <v>0</v>
      </c>
      <c r="I8" s="341">
        <v>-4.4</v>
      </c>
    </row>
    <row r="9" spans="1:9" ht="16.5" thickBot="1">
      <c r="A9" s="313"/>
      <c r="B9" s="338"/>
      <c r="C9" s="339"/>
      <c r="D9" s="339"/>
      <c r="E9" s="339"/>
      <c r="F9" s="340"/>
      <c r="G9" s="339"/>
      <c r="H9" s="339"/>
      <c r="I9" s="338"/>
    </row>
    <row r="10" spans="1:9" ht="15.75">
      <c r="A10" s="311"/>
      <c r="B10" s="336"/>
      <c r="C10" s="336"/>
      <c r="D10" s="336"/>
      <c r="E10" s="336"/>
      <c r="F10" s="335"/>
      <c r="G10" s="336"/>
      <c r="H10" s="336"/>
      <c r="I10" s="337"/>
    </row>
    <row r="11" spans="1:9" ht="15.75">
      <c r="A11" s="311" t="s">
        <v>284</v>
      </c>
      <c r="B11" s="336">
        <v>266.15</v>
      </c>
      <c r="C11" s="336">
        <v>1500</v>
      </c>
      <c r="D11" s="336">
        <v>1500</v>
      </c>
      <c r="E11" s="336">
        <f>D11-B11</f>
        <v>1233.85</v>
      </c>
      <c r="F11" s="335"/>
      <c r="G11" s="336">
        <v>1233.85</v>
      </c>
      <c r="H11" s="336">
        <v>0</v>
      </c>
      <c r="I11" s="337">
        <v>768.7</v>
      </c>
    </row>
    <row r="12" spans="1:9" ht="16.5" thickBot="1">
      <c r="A12" s="313"/>
      <c r="B12" s="338"/>
      <c r="C12" s="339"/>
      <c r="D12" s="339"/>
      <c r="E12" s="339"/>
      <c r="F12" s="340"/>
      <c r="G12" s="339"/>
      <c r="H12" s="339"/>
      <c r="I12" s="338"/>
    </row>
    <row r="13" spans="1:9" ht="15.75">
      <c r="A13" s="311"/>
      <c r="B13" s="336"/>
      <c r="C13" s="336"/>
      <c r="D13" s="336"/>
      <c r="E13" s="336"/>
      <c r="F13" s="335"/>
      <c r="G13" s="336"/>
      <c r="H13" s="336"/>
      <c r="I13" s="337"/>
    </row>
    <row r="14" spans="1:9" ht="15.75">
      <c r="A14" s="314" t="s">
        <v>285</v>
      </c>
      <c r="B14" s="336">
        <v>0</v>
      </c>
      <c r="C14" s="336">
        <v>0</v>
      </c>
      <c r="D14" s="336">
        <v>500</v>
      </c>
      <c r="E14" s="336">
        <v>500</v>
      </c>
      <c r="F14" s="335"/>
      <c r="G14" s="336">
        <v>0</v>
      </c>
      <c r="H14" s="336">
        <v>500</v>
      </c>
      <c r="I14" s="337">
        <v>0</v>
      </c>
    </row>
    <row r="15" spans="1:9" ht="16.5" thickBot="1">
      <c r="A15" s="313"/>
      <c r="B15" s="338"/>
      <c r="C15" s="339"/>
      <c r="D15" s="339"/>
      <c r="E15" s="339"/>
      <c r="F15" s="340"/>
      <c r="G15" s="339"/>
      <c r="H15" s="339"/>
      <c r="I15" s="338"/>
    </row>
    <row r="16" spans="1:9" ht="15.75">
      <c r="A16" s="311"/>
      <c r="B16" s="336"/>
      <c r="C16" s="336"/>
      <c r="D16" s="336"/>
      <c r="E16" s="336"/>
      <c r="F16" s="335"/>
      <c r="G16" s="342"/>
      <c r="H16" s="342"/>
      <c r="I16" s="343"/>
    </row>
    <row r="17" spans="1:9" ht="15.75">
      <c r="A17" s="314" t="s">
        <v>286</v>
      </c>
      <c r="B17" s="336">
        <v>0</v>
      </c>
      <c r="C17" s="336">
        <v>0</v>
      </c>
      <c r="D17" s="336">
        <v>1000</v>
      </c>
      <c r="E17" s="336">
        <f>D17-B17</f>
        <v>1000</v>
      </c>
      <c r="F17" s="335"/>
      <c r="G17" s="336">
        <v>0</v>
      </c>
      <c r="H17" s="336">
        <v>1000</v>
      </c>
      <c r="I17" s="337">
        <v>0</v>
      </c>
    </row>
    <row r="18" spans="1:9" ht="16.5" thickBot="1">
      <c r="A18" s="313"/>
      <c r="B18" s="338"/>
      <c r="C18" s="339"/>
      <c r="D18" s="339"/>
      <c r="E18" s="339"/>
      <c r="F18" s="340"/>
      <c r="G18" s="339"/>
      <c r="H18" s="339"/>
      <c r="I18" s="338"/>
    </row>
    <row r="19" spans="1:9" ht="15.75">
      <c r="A19" s="315"/>
      <c r="B19" s="342"/>
      <c r="C19" s="344"/>
      <c r="D19" s="342"/>
      <c r="E19" s="342"/>
      <c r="F19" s="335"/>
      <c r="G19" s="336"/>
      <c r="H19" s="336"/>
      <c r="I19" s="337"/>
    </row>
    <row r="20" spans="1:9" ht="15.75">
      <c r="A20" s="311" t="s">
        <v>287</v>
      </c>
      <c r="B20" s="336">
        <v>869.22</v>
      </c>
      <c r="C20" s="336">
        <v>5000</v>
      </c>
      <c r="D20" s="336">
        <v>5000</v>
      </c>
      <c r="E20" s="336">
        <f>D20-B20</f>
        <v>4130.78</v>
      </c>
      <c r="F20" s="335"/>
      <c r="G20" s="336">
        <v>4000</v>
      </c>
      <c r="H20" s="336">
        <v>130.78</v>
      </c>
      <c r="I20" s="337">
        <v>1097.03</v>
      </c>
    </row>
    <row r="21" spans="1:9" ht="16.5" thickBot="1">
      <c r="A21" s="313"/>
      <c r="B21" s="345"/>
      <c r="C21" s="345"/>
      <c r="D21" s="339"/>
      <c r="E21" s="339"/>
      <c r="F21" s="346"/>
      <c r="G21" s="339"/>
      <c r="H21" s="339"/>
      <c r="I21" s="338"/>
    </row>
    <row r="22" spans="1:9" ht="16.5" thickBot="1">
      <c r="A22" s="316" t="s">
        <v>288</v>
      </c>
      <c r="B22" s="329">
        <f>SUM(B5+B8+B11+B20)</f>
        <v>1151.67</v>
      </c>
      <c r="C22" s="347">
        <f>SUM(C5:C21)</f>
        <v>14900</v>
      </c>
      <c r="D22" s="330">
        <f>SUM(D5:D20)</f>
        <v>13500</v>
      </c>
      <c r="E22" s="330">
        <f>SUM(E4:E21)</f>
        <v>12348.329999999998</v>
      </c>
      <c r="F22" s="331"/>
      <c r="G22" s="328">
        <f>SUM(G5:G20)</f>
        <v>9233.85</v>
      </c>
      <c r="H22" s="328">
        <f>SUM(H4:H21)</f>
        <v>2214.48</v>
      </c>
      <c r="I22" s="328">
        <f>SUM(I5+I11+I20)</f>
        <v>1970.27</v>
      </c>
    </row>
    <row r="25" ht="12.75">
      <c r="K25" s="320"/>
    </row>
  </sheetData>
  <sheetProtection/>
  <mergeCells count="2">
    <mergeCell ref="A1:I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91"/>
  <sheetViews>
    <sheetView view="pageBreakPreview" zoomScale="110" zoomScaleSheetLayoutView="110" zoomScalePageLayoutView="0" workbookViewId="0" topLeftCell="A279">
      <selection activeCell="G229" sqref="G229"/>
    </sheetView>
  </sheetViews>
  <sheetFormatPr defaultColWidth="10.8515625" defaultRowHeight="12.75"/>
  <cols>
    <col min="1" max="1" width="10.140625" style="252" bestFit="1" customWidth="1"/>
    <col min="2" max="2" width="47.8515625" style="253" customWidth="1"/>
    <col min="3" max="3" width="18.7109375" style="253" bestFit="1" customWidth="1"/>
    <col min="4" max="5" width="10.7109375" style="254" bestFit="1" customWidth="1"/>
    <col min="6" max="6" width="22.421875" style="254" bestFit="1" customWidth="1"/>
    <col min="7" max="16384" width="10.8515625" style="253" customWidth="1"/>
  </cols>
  <sheetData>
    <row r="1" ht="8.25" customHeight="1"/>
    <row r="2" spans="1:6" ht="32.25" customHeight="1">
      <c r="A2" s="454" t="s">
        <v>122</v>
      </c>
      <c r="B2" s="455"/>
      <c r="C2" s="455"/>
      <c r="D2" s="455"/>
      <c r="E2" s="455"/>
      <c r="F2" s="455"/>
    </row>
    <row r="3" spans="2:3" ht="13.5" thickBot="1">
      <c r="B3" s="255"/>
      <c r="C3" s="255"/>
    </row>
    <row r="4" spans="1:6" s="259" customFormat="1" ht="18" customHeight="1" thickBot="1">
      <c r="A4" s="256" t="s">
        <v>4</v>
      </c>
      <c r="B4" s="257" t="s">
        <v>5</v>
      </c>
      <c r="C4" s="257" t="s">
        <v>92</v>
      </c>
      <c r="D4" s="258" t="s">
        <v>6</v>
      </c>
      <c r="E4" s="258" t="s">
        <v>7</v>
      </c>
      <c r="F4" s="258" t="s">
        <v>8</v>
      </c>
    </row>
    <row r="5" spans="1:6" ht="12.75">
      <c r="A5" s="456" t="s">
        <v>123</v>
      </c>
      <c r="B5" s="457"/>
      <c r="C5" s="457"/>
      <c r="D5" s="457"/>
      <c r="E5" s="458"/>
      <c r="F5" s="260">
        <v>31053.56</v>
      </c>
    </row>
    <row r="6" spans="1:6" ht="12.75">
      <c r="A6" s="261">
        <v>43101</v>
      </c>
      <c r="B6" s="462" t="s">
        <v>94</v>
      </c>
      <c r="C6" s="463"/>
      <c r="D6" s="463"/>
      <c r="E6" s="464"/>
      <c r="F6" s="262">
        <f>SUM(F5+E6-D6)</f>
        <v>31053.56</v>
      </c>
    </row>
    <row r="7" spans="1:6" ht="12.75">
      <c r="A7" s="276">
        <v>43102</v>
      </c>
      <c r="B7" s="287" t="s">
        <v>142</v>
      </c>
      <c r="C7" s="287" t="s">
        <v>143</v>
      </c>
      <c r="D7" s="281">
        <v>0</v>
      </c>
      <c r="E7" s="281">
        <v>156.8</v>
      </c>
      <c r="F7" s="262">
        <f aca="true" t="shared" si="0" ref="F7:F72">SUM(F6+E7-D7)</f>
        <v>31210.36</v>
      </c>
    </row>
    <row r="8" spans="1:6" ht="12.75">
      <c r="A8" s="276">
        <v>43102</v>
      </c>
      <c r="B8" s="287" t="s">
        <v>144</v>
      </c>
      <c r="C8" s="287" t="s">
        <v>141</v>
      </c>
      <c r="D8" s="277">
        <v>0</v>
      </c>
      <c r="E8" s="277">
        <v>78.4</v>
      </c>
      <c r="F8" s="262">
        <f t="shared" si="0"/>
        <v>31288.760000000002</v>
      </c>
    </row>
    <row r="9" spans="1:6" ht="12.75">
      <c r="A9" s="276">
        <v>43102</v>
      </c>
      <c r="B9" s="286" t="s">
        <v>145</v>
      </c>
      <c r="C9" s="286" t="s">
        <v>146</v>
      </c>
      <c r="D9" s="277">
        <v>0</v>
      </c>
      <c r="E9" s="277">
        <v>36</v>
      </c>
      <c r="F9" s="262">
        <f t="shared" si="0"/>
        <v>31324.760000000002</v>
      </c>
    </row>
    <row r="10" spans="1:6" ht="12.75">
      <c r="A10" s="276">
        <v>43102</v>
      </c>
      <c r="B10" s="286" t="s">
        <v>148</v>
      </c>
      <c r="C10" s="286" t="s">
        <v>147</v>
      </c>
      <c r="D10" s="277">
        <v>0</v>
      </c>
      <c r="E10" s="277">
        <v>12</v>
      </c>
      <c r="F10" s="262">
        <f t="shared" si="0"/>
        <v>31336.760000000002</v>
      </c>
    </row>
    <row r="11" spans="1:6" ht="12.75">
      <c r="A11" s="263">
        <v>43102</v>
      </c>
      <c r="B11" s="286" t="s">
        <v>149</v>
      </c>
      <c r="C11" s="286" t="s">
        <v>150</v>
      </c>
      <c r="D11" s="265">
        <v>0</v>
      </c>
      <c r="E11" s="265">
        <v>60</v>
      </c>
      <c r="F11" s="262">
        <f t="shared" si="0"/>
        <v>31396.760000000002</v>
      </c>
    </row>
    <row r="12" spans="1:6" ht="12.75">
      <c r="A12" s="263">
        <v>43103</v>
      </c>
      <c r="B12" s="286" t="s">
        <v>152</v>
      </c>
      <c r="C12" s="286" t="s">
        <v>151</v>
      </c>
      <c r="D12" s="265">
        <v>0</v>
      </c>
      <c r="E12" s="265">
        <v>51.2</v>
      </c>
      <c r="F12" s="262">
        <f t="shared" si="0"/>
        <v>31447.960000000003</v>
      </c>
    </row>
    <row r="13" spans="1:6" ht="12.75">
      <c r="A13" s="282">
        <v>43103</v>
      </c>
      <c r="B13" s="286" t="s">
        <v>153</v>
      </c>
      <c r="C13" s="286" t="s">
        <v>154</v>
      </c>
      <c r="D13" s="277">
        <v>0</v>
      </c>
      <c r="E13" s="277">
        <v>337.6</v>
      </c>
      <c r="F13" s="262">
        <f t="shared" si="0"/>
        <v>31785.56</v>
      </c>
    </row>
    <row r="14" spans="1:6" ht="12.75">
      <c r="A14" s="224">
        <v>43104</v>
      </c>
      <c r="B14" s="208" t="s">
        <v>161</v>
      </c>
      <c r="C14" s="286" t="s">
        <v>160</v>
      </c>
      <c r="D14" s="217">
        <v>155.79</v>
      </c>
      <c r="E14" s="260">
        <v>0</v>
      </c>
      <c r="F14" s="262">
        <f t="shared" si="0"/>
        <v>31629.77</v>
      </c>
    </row>
    <row r="15" spans="1:6" ht="12.75">
      <c r="A15" s="263">
        <v>43105</v>
      </c>
      <c r="B15" s="286" t="s">
        <v>162</v>
      </c>
      <c r="C15" s="286" t="s">
        <v>163</v>
      </c>
      <c r="D15" s="265">
        <v>0</v>
      </c>
      <c r="E15" s="260">
        <v>1383</v>
      </c>
      <c r="F15" s="262">
        <f t="shared" si="0"/>
        <v>33012.770000000004</v>
      </c>
    </row>
    <row r="16" spans="1:6" ht="12.75">
      <c r="A16" s="292">
        <v>43108</v>
      </c>
      <c r="B16" s="286" t="s">
        <v>168</v>
      </c>
      <c r="C16" s="286" t="s">
        <v>150</v>
      </c>
      <c r="D16" s="217">
        <v>729.29</v>
      </c>
      <c r="E16" s="217">
        <v>0</v>
      </c>
      <c r="F16" s="262">
        <f t="shared" si="0"/>
        <v>32283.480000000003</v>
      </c>
    </row>
    <row r="17" spans="1:6" ht="12.75">
      <c r="A17" s="276">
        <v>43108</v>
      </c>
      <c r="B17" s="286" t="s">
        <v>171</v>
      </c>
      <c r="C17" s="286" t="s">
        <v>172</v>
      </c>
      <c r="D17" s="277">
        <v>0</v>
      </c>
      <c r="E17" s="277">
        <v>260</v>
      </c>
      <c r="F17" s="262">
        <f t="shared" si="0"/>
        <v>32543.480000000003</v>
      </c>
    </row>
    <row r="18" spans="1:6" ht="12.75">
      <c r="A18" s="261">
        <v>43109</v>
      </c>
      <c r="B18" s="287" t="s">
        <v>173</v>
      </c>
      <c r="C18" s="287" t="s">
        <v>174</v>
      </c>
      <c r="D18" s="260">
        <v>0</v>
      </c>
      <c r="E18" s="260">
        <v>48</v>
      </c>
      <c r="F18" s="262">
        <f t="shared" si="0"/>
        <v>32591.480000000003</v>
      </c>
    </row>
    <row r="19" spans="1:6" ht="12.75">
      <c r="A19" s="261">
        <v>43110</v>
      </c>
      <c r="B19" s="287" t="s">
        <v>152</v>
      </c>
      <c r="C19" s="287" t="s">
        <v>175</v>
      </c>
      <c r="D19" s="260">
        <v>0</v>
      </c>
      <c r="E19" s="260">
        <v>476</v>
      </c>
      <c r="F19" s="262">
        <f t="shared" si="0"/>
        <v>33067.48</v>
      </c>
    </row>
    <row r="20" spans="1:6" ht="12.75">
      <c r="A20" s="223">
        <v>43110</v>
      </c>
      <c r="B20" s="286" t="s">
        <v>155</v>
      </c>
      <c r="C20" s="286" t="s">
        <v>156</v>
      </c>
      <c r="D20" s="217">
        <v>300</v>
      </c>
      <c r="E20" s="217">
        <v>0</v>
      </c>
      <c r="F20" s="262">
        <f t="shared" si="0"/>
        <v>32767.480000000003</v>
      </c>
    </row>
    <row r="21" spans="1:6" ht="12.75">
      <c r="A21" s="261">
        <v>43115</v>
      </c>
      <c r="B21" s="287" t="s">
        <v>182</v>
      </c>
      <c r="C21" s="287" t="s">
        <v>150</v>
      </c>
      <c r="D21" s="260">
        <v>1500</v>
      </c>
      <c r="E21" s="260">
        <v>0</v>
      </c>
      <c r="F21" s="262">
        <f t="shared" si="0"/>
        <v>31267.480000000003</v>
      </c>
    </row>
    <row r="22" spans="1:6" ht="12.75">
      <c r="A22" s="261">
        <v>43115</v>
      </c>
      <c r="B22" s="287" t="s">
        <v>183</v>
      </c>
      <c r="C22" s="287" t="s">
        <v>150</v>
      </c>
      <c r="D22" s="260">
        <v>2782.07</v>
      </c>
      <c r="E22" s="260">
        <v>0</v>
      </c>
      <c r="F22" s="262">
        <f t="shared" si="0"/>
        <v>28485.410000000003</v>
      </c>
    </row>
    <row r="23" spans="1:6" ht="12.75">
      <c r="A23" s="276">
        <v>43115</v>
      </c>
      <c r="B23" s="286" t="s">
        <v>187</v>
      </c>
      <c r="C23" s="286" t="s">
        <v>186</v>
      </c>
      <c r="D23" s="277">
        <v>0</v>
      </c>
      <c r="E23" s="277">
        <v>63.2</v>
      </c>
      <c r="F23" s="262">
        <f t="shared" si="0"/>
        <v>28548.610000000004</v>
      </c>
    </row>
    <row r="24" spans="1:6" ht="12.75">
      <c r="A24" s="276">
        <v>43452</v>
      </c>
      <c r="B24" s="286" t="s">
        <v>190</v>
      </c>
      <c r="C24" s="286" t="s">
        <v>191</v>
      </c>
      <c r="D24" s="277">
        <v>0</v>
      </c>
      <c r="E24" s="277">
        <v>141.6</v>
      </c>
      <c r="F24" s="262">
        <f t="shared" si="0"/>
        <v>28690.210000000003</v>
      </c>
    </row>
    <row r="25" spans="1:6" ht="12.75">
      <c r="A25" s="276">
        <v>43452</v>
      </c>
      <c r="B25" s="286" t="s">
        <v>193</v>
      </c>
      <c r="C25" s="286" t="s">
        <v>192</v>
      </c>
      <c r="D25" s="277">
        <v>0</v>
      </c>
      <c r="E25" s="277">
        <v>51.2</v>
      </c>
      <c r="F25" s="262">
        <f t="shared" si="0"/>
        <v>28741.410000000003</v>
      </c>
    </row>
    <row r="26" spans="1:6" ht="12.75">
      <c r="A26" s="261">
        <v>43119</v>
      </c>
      <c r="B26" s="286" t="s">
        <v>198</v>
      </c>
      <c r="C26" s="286" t="s">
        <v>197</v>
      </c>
      <c r="D26" s="265">
        <v>0</v>
      </c>
      <c r="E26" s="265">
        <v>60</v>
      </c>
      <c r="F26" s="262">
        <f t="shared" si="0"/>
        <v>28801.410000000003</v>
      </c>
    </row>
    <row r="27" spans="1:6" ht="12.75">
      <c r="A27" s="261">
        <v>43122</v>
      </c>
      <c r="B27" s="287" t="s">
        <v>152</v>
      </c>
      <c r="C27" s="286" t="s">
        <v>196</v>
      </c>
      <c r="D27" s="265">
        <v>0</v>
      </c>
      <c r="E27" s="265">
        <v>793.6</v>
      </c>
      <c r="F27" s="262">
        <f t="shared" si="0"/>
        <v>29595.010000000002</v>
      </c>
    </row>
    <row r="28" spans="1:6" ht="12.75">
      <c r="A28" s="261">
        <v>43122</v>
      </c>
      <c r="B28" s="286" t="s">
        <v>199</v>
      </c>
      <c r="C28" s="286" t="s">
        <v>150</v>
      </c>
      <c r="D28" s="265">
        <v>42</v>
      </c>
      <c r="E28" s="265">
        <v>0</v>
      </c>
      <c r="F28" s="262">
        <f t="shared" si="0"/>
        <v>29553.010000000002</v>
      </c>
    </row>
    <row r="29" spans="1:6" ht="12.75">
      <c r="A29" s="224">
        <v>43122</v>
      </c>
      <c r="B29" s="286" t="s">
        <v>200</v>
      </c>
      <c r="C29" s="287" t="s">
        <v>150</v>
      </c>
      <c r="D29" s="217">
        <v>90</v>
      </c>
      <c r="E29" s="217">
        <v>0</v>
      </c>
      <c r="F29" s="262">
        <f t="shared" si="0"/>
        <v>29463.010000000002</v>
      </c>
    </row>
    <row r="30" spans="1:6" ht="12.75">
      <c r="A30" s="261">
        <v>43123</v>
      </c>
      <c r="B30" s="287" t="s">
        <v>201</v>
      </c>
      <c r="C30" s="287" t="s">
        <v>202</v>
      </c>
      <c r="D30" s="260">
        <v>0</v>
      </c>
      <c r="E30" s="260">
        <v>51.2</v>
      </c>
      <c r="F30" s="262">
        <f t="shared" si="0"/>
        <v>29514.210000000003</v>
      </c>
    </row>
    <row r="31" spans="1:6" ht="12.75">
      <c r="A31" s="261">
        <v>43124</v>
      </c>
      <c r="B31" s="286" t="s">
        <v>203</v>
      </c>
      <c r="C31" s="286" t="s">
        <v>150</v>
      </c>
      <c r="D31" s="265">
        <v>72.5</v>
      </c>
      <c r="E31" s="265">
        <v>0</v>
      </c>
      <c r="F31" s="262">
        <f t="shared" si="0"/>
        <v>29441.710000000003</v>
      </c>
    </row>
    <row r="32" spans="1:6" ht="12.75">
      <c r="A32" s="261">
        <v>43125</v>
      </c>
      <c r="B32" s="287" t="s">
        <v>205</v>
      </c>
      <c r="C32" s="287" t="s">
        <v>204</v>
      </c>
      <c r="D32" s="260">
        <v>0</v>
      </c>
      <c r="E32" s="260">
        <v>12</v>
      </c>
      <c r="F32" s="262">
        <f t="shared" si="0"/>
        <v>29453.710000000003</v>
      </c>
    </row>
    <row r="33" spans="1:6" ht="12.75">
      <c r="A33" s="266">
        <v>43126</v>
      </c>
      <c r="B33" s="286" t="s">
        <v>209</v>
      </c>
      <c r="C33" s="287" t="s">
        <v>206</v>
      </c>
      <c r="D33" s="260">
        <v>0</v>
      </c>
      <c r="E33" s="260">
        <v>50</v>
      </c>
      <c r="F33" s="262">
        <f t="shared" si="0"/>
        <v>29503.710000000003</v>
      </c>
    </row>
    <row r="34" spans="1:6" ht="12.75">
      <c r="A34" s="261">
        <v>43126</v>
      </c>
      <c r="B34" s="286" t="s">
        <v>207</v>
      </c>
      <c r="C34" s="286" t="s">
        <v>208</v>
      </c>
      <c r="D34" s="265">
        <v>10.2</v>
      </c>
      <c r="E34" s="265">
        <v>0</v>
      </c>
      <c r="F34" s="262">
        <f t="shared" si="0"/>
        <v>29493.510000000002</v>
      </c>
    </row>
    <row r="35" spans="1:6" ht="12.75">
      <c r="A35" s="276">
        <v>43126</v>
      </c>
      <c r="B35" s="286" t="s">
        <v>212</v>
      </c>
      <c r="C35" s="286" t="s">
        <v>211</v>
      </c>
      <c r="D35" s="277">
        <v>0</v>
      </c>
      <c r="E35" s="277">
        <v>78.4</v>
      </c>
      <c r="F35" s="262">
        <f t="shared" si="0"/>
        <v>29571.910000000003</v>
      </c>
    </row>
    <row r="36" spans="1:6" ht="12.75">
      <c r="A36" s="226">
        <v>43130</v>
      </c>
      <c r="B36" s="286" t="s">
        <v>219</v>
      </c>
      <c r="C36" s="287" t="s">
        <v>150</v>
      </c>
      <c r="D36" s="217">
        <v>90</v>
      </c>
      <c r="E36" s="217">
        <v>0</v>
      </c>
      <c r="F36" s="262">
        <f t="shared" si="0"/>
        <v>29481.910000000003</v>
      </c>
    </row>
    <row r="37" spans="1:6" ht="12.75">
      <c r="A37" s="261">
        <v>43131</v>
      </c>
      <c r="B37" s="286" t="s">
        <v>152</v>
      </c>
      <c r="C37" s="286" t="s">
        <v>151</v>
      </c>
      <c r="D37" s="265">
        <v>0</v>
      </c>
      <c r="E37" s="265">
        <v>117.6</v>
      </c>
      <c r="F37" s="262">
        <f t="shared" si="0"/>
        <v>29599.510000000002</v>
      </c>
    </row>
    <row r="38" spans="1:6" ht="12.75">
      <c r="A38" s="267">
        <v>43131</v>
      </c>
      <c r="B38" s="287" t="s">
        <v>152</v>
      </c>
      <c r="C38" s="287" t="s">
        <v>222</v>
      </c>
      <c r="D38" s="260">
        <v>0</v>
      </c>
      <c r="E38" s="260">
        <v>156.8</v>
      </c>
      <c r="F38" s="262">
        <f t="shared" si="0"/>
        <v>29756.31</v>
      </c>
    </row>
    <row r="39" spans="1:6" ht="12.75">
      <c r="A39" s="267">
        <v>43131</v>
      </c>
      <c r="B39" s="287" t="s">
        <v>223</v>
      </c>
      <c r="C39" s="287" t="s">
        <v>150</v>
      </c>
      <c r="D39" s="260">
        <v>180</v>
      </c>
      <c r="E39" s="260">
        <v>0</v>
      </c>
      <c r="F39" s="262">
        <f t="shared" si="0"/>
        <v>29576.31</v>
      </c>
    </row>
    <row r="40" spans="1:6" ht="12.75">
      <c r="A40" s="261">
        <v>43133</v>
      </c>
      <c r="B40" s="287" t="s">
        <v>224</v>
      </c>
      <c r="C40" s="287" t="s">
        <v>225</v>
      </c>
      <c r="D40" s="265">
        <v>0</v>
      </c>
      <c r="E40" s="265">
        <v>126.4</v>
      </c>
      <c r="F40" s="262">
        <f t="shared" si="0"/>
        <v>29702.710000000003</v>
      </c>
    </row>
    <row r="41" spans="1:6" ht="12.75">
      <c r="A41" s="261">
        <v>43133</v>
      </c>
      <c r="B41" s="287" t="s">
        <v>226</v>
      </c>
      <c r="C41" s="287" t="s">
        <v>208</v>
      </c>
      <c r="D41" s="265">
        <v>8.52</v>
      </c>
      <c r="E41" s="265">
        <v>0</v>
      </c>
      <c r="F41" s="262">
        <f t="shared" si="0"/>
        <v>29694.190000000002</v>
      </c>
    </row>
    <row r="42" spans="1:6" ht="12.75">
      <c r="A42" s="293">
        <v>43136</v>
      </c>
      <c r="B42" s="287" t="s">
        <v>231</v>
      </c>
      <c r="C42" s="287" t="s">
        <v>150</v>
      </c>
      <c r="D42" s="222">
        <v>87</v>
      </c>
      <c r="E42" s="217">
        <v>0</v>
      </c>
      <c r="F42" s="262">
        <f t="shared" si="0"/>
        <v>29607.190000000002</v>
      </c>
    </row>
    <row r="43" spans="1:6" ht="12.75">
      <c r="A43" s="261">
        <v>43136</v>
      </c>
      <c r="B43" s="286" t="s">
        <v>232</v>
      </c>
      <c r="C43" s="287" t="s">
        <v>233</v>
      </c>
      <c r="D43" s="265">
        <v>0</v>
      </c>
      <c r="E43" s="260">
        <v>51.2</v>
      </c>
      <c r="F43" s="262">
        <f t="shared" si="0"/>
        <v>29658.390000000003</v>
      </c>
    </row>
    <row r="44" spans="1:6" ht="12.75">
      <c r="A44" s="276">
        <v>43137</v>
      </c>
      <c r="B44" s="287" t="s">
        <v>234</v>
      </c>
      <c r="C44" s="287" t="s">
        <v>235</v>
      </c>
      <c r="D44" s="277">
        <v>0</v>
      </c>
      <c r="E44" s="277">
        <v>431.2</v>
      </c>
      <c r="F44" s="262">
        <f t="shared" si="0"/>
        <v>30089.590000000004</v>
      </c>
    </row>
    <row r="45" spans="1:6" ht="12.75">
      <c r="A45" s="276">
        <v>43137</v>
      </c>
      <c r="B45" s="287" t="s">
        <v>237</v>
      </c>
      <c r="C45" s="287" t="s">
        <v>236</v>
      </c>
      <c r="D45" s="277">
        <v>0</v>
      </c>
      <c r="E45" s="277">
        <v>117.6</v>
      </c>
      <c r="F45" s="262">
        <f t="shared" si="0"/>
        <v>30207.190000000002</v>
      </c>
    </row>
    <row r="46" spans="1:6" ht="12.75">
      <c r="A46" s="276">
        <v>43137</v>
      </c>
      <c r="B46" s="287" t="s">
        <v>247</v>
      </c>
      <c r="C46" s="287" t="s">
        <v>150</v>
      </c>
      <c r="D46" s="277">
        <v>269</v>
      </c>
      <c r="E46" s="277">
        <v>0</v>
      </c>
      <c r="F46" s="262">
        <f t="shared" si="0"/>
        <v>29938.190000000002</v>
      </c>
    </row>
    <row r="47" spans="1:6" ht="12.75">
      <c r="A47" s="261">
        <v>43144</v>
      </c>
      <c r="B47" s="287" t="s">
        <v>152</v>
      </c>
      <c r="C47" s="287" t="s">
        <v>244</v>
      </c>
      <c r="D47" s="265">
        <v>0</v>
      </c>
      <c r="E47" s="265">
        <v>247.2</v>
      </c>
      <c r="F47" s="262">
        <f t="shared" si="0"/>
        <v>30185.390000000003</v>
      </c>
    </row>
    <row r="48" spans="1:6" ht="12.75">
      <c r="A48" s="276">
        <v>43141</v>
      </c>
      <c r="B48" s="287" t="s">
        <v>245</v>
      </c>
      <c r="C48" s="287" t="s">
        <v>246</v>
      </c>
      <c r="D48" s="277">
        <v>0</v>
      </c>
      <c r="E48" s="277">
        <v>132</v>
      </c>
      <c r="F48" s="262">
        <f t="shared" si="0"/>
        <v>30317.390000000003</v>
      </c>
    </row>
    <row r="49" spans="1:6" ht="12.75">
      <c r="A49" s="261">
        <v>43143</v>
      </c>
      <c r="B49" s="287" t="s">
        <v>249</v>
      </c>
      <c r="C49" s="287" t="s">
        <v>248</v>
      </c>
      <c r="D49" s="265">
        <v>0</v>
      </c>
      <c r="E49" s="265">
        <v>78.4</v>
      </c>
      <c r="F49" s="262">
        <f t="shared" si="0"/>
        <v>30395.790000000005</v>
      </c>
    </row>
    <row r="50" spans="1:6" ht="12.75">
      <c r="A50" s="224">
        <v>43146</v>
      </c>
      <c r="B50" s="287" t="s">
        <v>182</v>
      </c>
      <c r="C50" s="287" t="s">
        <v>150</v>
      </c>
      <c r="D50" s="260">
        <v>1500</v>
      </c>
      <c r="E50" s="262">
        <v>0</v>
      </c>
      <c r="F50" s="262">
        <f t="shared" si="0"/>
        <v>28895.790000000005</v>
      </c>
    </row>
    <row r="51" spans="1:6" ht="12.75">
      <c r="A51" s="261">
        <v>43146</v>
      </c>
      <c r="B51" s="287" t="s">
        <v>254</v>
      </c>
      <c r="C51" s="287" t="s">
        <v>150</v>
      </c>
      <c r="D51" s="265">
        <v>2772.78</v>
      </c>
      <c r="E51" s="265">
        <v>0</v>
      </c>
      <c r="F51" s="262">
        <f t="shared" si="0"/>
        <v>26123.010000000006</v>
      </c>
    </row>
    <row r="52" spans="1:6" ht="12.75">
      <c r="A52" s="261">
        <v>43146</v>
      </c>
      <c r="B52" s="287" t="s">
        <v>258</v>
      </c>
      <c r="C52" s="287" t="s">
        <v>259</v>
      </c>
      <c r="D52" s="265">
        <v>0</v>
      </c>
      <c r="E52" s="262">
        <v>11</v>
      </c>
      <c r="F52" s="262">
        <f t="shared" si="0"/>
        <v>26134.010000000006</v>
      </c>
    </row>
    <row r="53" spans="1:6" ht="12.75">
      <c r="A53" s="261">
        <v>43150</v>
      </c>
      <c r="B53" s="287" t="s">
        <v>260</v>
      </c>
      <c r="C53" s="287" t="s">
        <v>150</v>
      </c>
      <c r="D53" s="265">
        <v>75</v>
      </c>
      <c r="E53" s="262">
        <v>0</v>
      </c>
      <c r="F53" s="262">
        <f t="shared" si="0"/>
        <v>26059.010000000006</v>
      </c>
    </row>
    <row r="54" spans="1:6" ht="12.75">
      <c r="A54" s="261">
        <v>43150</v>
      </c>
      <c r="B54" s="287" t="s">
        <v>261</v>
      </c>
      <c r="C54" s="287" t="s">
        <v>150</v>
      </c>
      <c r="D54" s="262">
        <v>91.8</v>
      </c>
      <c r="E54" s="262">
        <v>0</v>
      </c>
      <c r="F54" s="262">
        <f t="shared" si="0"/>
        <v>25967.210000000006</v>
      </c>
    </row>
    <row r="55" spans="1:6" ht="12.75">
      <c r="A55" s="261">
        <v>43150</v>
      </c>
      <c r="B55" s="287" t="s">
        <v>262</v>
      </c>
      <c r="C55" s="287" t="s">
        <v>150</v>
      </c>
      <c r="D55" s="262">
        <v>72</v>
      </c>
      <c r="E55" s="262">
        <v>0</v>
      </c>
      <c r="F55" s="262">
        <f t="shared" si="0"/>
        <v>25895.210000000006</v>
      </c>
    </row>
    <row r="56" spans="1:6" ht="12.75">
      <c r="A56" s="267">
        <v>43150</v>
      </c>
      <c r="B56" s="287" t="s">
        <v>265</v>
      </c>
      <c r="C56" s="287" t="s">
        <v>160</v>
      </c>
      <c r="D56" s="262">
        <v>485</v>
      </c>
      <c r="E56" s="262">
        <v>0</v>
      </c>
      <c r="F56" s="262">
        <f t="shared" si="0"/>
        <v>25410.210000000006</v>
      </c>
    </row>
    <row r="57" spans="1:6" ht="12.75">
      <c r="A57" s="261">
        <v>43151</v>
      </c>
      <c r="B57" s="287" t="s">
        <v>267</v>
      </c>
      <c r="C57" s="287" t="s">
        <v>150</v>
      </c>
      <c r="D57" s="265">
        <v>45</v>
      </c>
      <c r="E57" s="265">
        <v>0</v>
      </c>
      <c r="F57" s="262">
        <f t="shared" si="0"/>
        <v>25365.210000000006</v>
      </c>
    </row>
    <row r="58" spans="1:6" ht="12.75">
      <c r="A58" s="261">
        <v>43151</v>
      </c>
      <c r="B58" s="286" t="s">
        <v>268</v>
      </c>
      <c r="C58" s="286" t="s">
        <v>208</v>
      </c>
      <c r="D58" s="262">
        <v>0</v>
      </c>
      <c r="E58" s="262">
        <v>1693.4</v>
      </c>
      <c r="F58" s="262">
        <f t="shared" si="0"/>
        <v>27058.610000000008</v>
      </c>
    </row>
    <row r="59" spans="1:6" ht="12.75">
      <c r="A59" s="268">
        <v>43151</v>
      </c>
      <c r="B59" s="286" t="s">
        <v>268</v>
      </c>
      <c r="C59" s="286" t="s">
        <v>208</v>
      </c>
      <c r="D59" s="265">
        <v>0</v>
      </c>
      <c r="E59" s="262">
        <v>39.2</v>
      </c>
      <c r="F59" s="262">
        <f t="shared" si="0"/>
        <v>27097.81000000001</v>
      </c>
    </row>
    <row r="60" spans="1:6" ht="12.75">
      <c r="A60" s="261">
        <v>43151</v>
      </c>
      <c r="B60" s="287" t="s">
        <v>293</v>
      </c>
      <c r="C60" s="287" t="s">
        <v>208</v>
      </c>
      <c r="D60" s="262">
        <v>0.45</v>
      </c>
      <c r="E60" s="262">
        <v>0</v>
      </c>
      <c r="F60" s="262">
        <f t="shared" si="0"/>
        <v>27097.360000000008</v>
      </c>
    </row>
    <row r="61" spans="1:6" ht="12.75">
      <c r="A61" s="261">
        <v>43151</v>
      </c>
      <c r="B61" s="287" t="s">
        <v>293</v>
      </c>
      <c r="C61" s="287" t="s">
        <v>208</v>
      </c>
      <c r="D61" s="262">
        <v>5.4</v>
      </c>
      <c r="E61" s="262">
        <v>0</v>
      </c>
      <c r="F61" s="262">
        <f t="shared" si="0"/>
        <v>27091.960000000006</v>
      </c>
    </row>
    <row r="62" spans="1:6" ht="12.75">
      <c r="A62" s="261">
        <v>43152</v>
      </c>
      <c r="B62" s="287" t="s">
        <v>223</v>
      </c>
      <c r="C62" s="287" t="s">
        <v>150</v>
      </c>
      <c r="D62" s="262">
        <v>0</v>
      </c>
      <c r="E62" s="262">
        <v>180</v>
      </c>
      <c r="F62" s="262">
        <f t="shared" si="0"/>
        <v>27271.960000000006</v>
      </c>
    </row>
    <row r="63" spans="1:6" ht="12.75">
      <c r="A63" s="261">
        <v>43153</v>
      </c>
      <c r="B63" s="287" t="s">
        <v>295</v>
      </c>
      <c r="C63" s="287" t="s">
        <v>296</v>
      </c>
      <c r="D63" s="262">
        <v>0</v>
      </c>
      <c r="E63" s="262">
        <v>39.2</v>
      </c>
      <c r="F63" s="262">
        <f t="shared" si="0"/>
        <v>27311.160000000007</v>
      </c>
    </row>
    <row r="64" spans="1:6" ht="12.75">
      <c r="A64" s="267">
        <v>43153</v>
      </c>
      <c r="B64" s="287" t="s">
        <v>297</v>
      </c>
      <c r="C64" s="287" t="s">
        <v>208</v>
      </c>
      <c r="D64" s="262">
        <v>10.2</v>
      </c>
      <c r="E64" s="262">
        <v>0</v>
      </c>
      <c r="F64" s="262">
        <f t="shared" si="0"/>
        <v>27300.960000000006</v>
      </c>
    </row>
    <row r="65" spans="1:6" ht="12.75">
      <c r="A65" s="267">
        <v>43153</v>
      </c>
      <c r="B65" s="287" t="s">
        <v>299</v>
      </c>
      <c r="C65" s="287" t="s">
        <v>150</v>
      </c>
      <c r="D65" s="262">
        <v>51</v>
      </c>
      <c r="E65" s="262">
        <v>0</v>
      </c>
      <c r="F65" s="262">
        <f t="shared" si="0"/>
        <v>27249.960000000006</v>
      </c>
    </row>
    <row r="66" spans="1:6" ht="12.75">
      <c r="A66" s="267">
        <v>43157</v>
      </c>
      <c r="B66" s="287" t="s">
        <v>152</v>
      </c>
      <c r="C66" s="287" t="s">
        <v>303</v>
      </c>
      <c r="D66" s="262">
        <v>0</v>
      </c>
      <c r="E66" s="262">
        <v>431.2</v>
      </c>
      <c r="F66" s="262">
        <f t="shared" si="0"/>
        <v>27681.160000000007</v>
      </c>
    </row>
    <row r="67" spans="1:6" ht="12.75">
      <c r="A67" s="267">
        <v>43157</v>
      </c>
      <c r="B67" s="287" t="s">
        <v>152</v>
      </c>
      <c r="C67" s="287" t="s">
        <v>302</v>
      </c>
      <c r="D67" s="262">
        <v>0</v>
      </c>
      <c r="E67" s="262">
        <v>431.2</v>
      </c>
      <c r="F67" s="262">
        <f t="shared" si="0"/>
        <v>28112.360000000008</v>
      </c>
    </row>
    <row r="68" spans="1:6" ht="12.75">
      <c r="A68" s="261">
        <v>43158</v>
      </c>
      <c r="B68" s="286" t="s">
        <v>304</v>
      </c>
      <c r="C68" s="286" t="s">
        <v>305</v>
      </c>
      <c r="D68" s="265">
        <v>0</v>
      </c>
      <c r="E68" s="265">
        <v>78.4</v>
      </c>
      <c r="F68" s="262">
        <f t="shared" si="0"/>
        <v>28190.76000000001</v>
      </c>
    </row>
    <row r="69" spans="1:6" ht="12.75">
      <c r="A69" s="261">
        <v>43158</v>
      </c>
      <c r="B69" s="287" t="s">
        <v>310</v>
      </c>
      <c r="C69" s="287" t="s">
        <v>311</v>
      </c>
      <c r="D69" s="262">
        <v>13.44</v>
      </c>
      <c r="E69" s="262">
        <v>0</v>
      </c>
      <c r="F69" s="262">
        <f t="shared" si="0"/>
        <v>28177.32000000001</v>
      </c>
    </row>
    <row r="70" spans="1:6" ht="12.75">
      <c r="A70" s="261">
        <v>43158</v>
      </c>
      <c r="B70" s="287" t="s">
        <v>309</v>
      </c>
      <c r="C70" s="287" t="s">
        <v>150</v>
      </c>
      <c r="D70" s="262">
        <v>2000</v>
      </c>
      <c r="E70" s="262">
        <v>0</v>
      </c>
      <c r="F70" s="262">
        <f t="shared" si="0"/>
        <v>26177.32000000001</v>
      </c>
    </row>
    <row r="71" spans="1:6" ht="12.75">
      <c r="A71" s="278">
        <v>43159</v>
      </c>
      <c r="B71" s="286" t="s">
        <v>307</v>
      </c>
      <c r="C71" s="286" t="s">
        <v>308</v>
      </c>
      <c r="D71" s="277">
        <v>0</v>
      </c>
      <c r="E71" s="277">
        <v>39.2</v>
      </c>
      <c r="F71" s="262">
        <f t="shared" si="0"/>
        <v>26216.52000000001</v>
      </c>
    </row>
    <row r="72" spans="1:6" ht="12.75">
      <c r="A72" s="261">
        <v>43157</v>
      </c>
      <c r="B72" s="287" t="s">
        <v>312</v>
      </c>
      <c r="C72" s="287" t="s">
        <v>313</v>
      </c>
      <c r="D72" s="262">
        <v>0</v>
      </c>
      <c r="E72" s="262">
        <v>156.8</v>
      </c>
      <c r="F72" s="262">
        <f t="shared" si="0"/>
        <v>26373.32000000001</v>
      </c>
    </row>
    <row r="73" spans="1:6" ht="12.75">
      <c r="A73" s="278">
        <v>43164</v>
      </c>
      <c r="B73" s="286" t="s">
        <v>314</v>
      </c>
      <c r="C73" s="286" t="s">
        <v>315</v>
      </c>
      <c r="D73" s="277">
        <v>0</v>
      </c>
      <c r="E73" s="277">
        <v>67.6</v>
      </c>
      <c r="F73" s="262">
        <f aca="true" t="shared" si="1" ref="F73:F136">SUM(F72+E73-D73)</f>
        <v>26440.92000000001</v>
      </c>
    </row>
    <row r="74" spans="1:6" ht="12.75">
      <c r="A74" s="276">
        <v>43165</v>
      </c>
      <c r="B74" s="287" t="s">
        <v>316</v>
      </c>
      <c r="C74" s="287" t="s">
        <v>317</v>
      </c>
      <c r="D74" s="279">
        <v>0</v>
      </c>
      <c r="E74" s="279">
        <v>181.6</v>
      </c>
      <c r="F74" s="262">
        <f t="shared" si="1"/>
        <v>26622.520000000008</v>
      </c>
    </row>
    <row r="75" spans="1:6" ht="12.75">
      <c r="A75" s="261">
        <v>43165</v>
      </c>
      <c r="B75" s="287" t="s">
        <v>318</v>
      </c>
      <c r="C75" s="287" t="s">
        <v>319</v>
      </c>
      <c r="D75" s="262">
        <v>0</v>
      </c>
      <c r="E75" s="262">
        <v>39.2</v>
      </c>
      <c r="F75" s="262">
        <f t="shared" si="1"/>
        <v>26661.72000000001</v>
      </c>
    </row>
    <row r="76" spans="1:6" ht="12.75">
      <c r="A76" s="263">
        <v>43161</v>
      </c>
      <c r="B76" s="286" t="s">
        <v>226</v>
      </c>
      <c r="C76" s="286" t="s">
        <v>208</v>
      </c>
      <c r="D76" s="265">
        <v>8.52</v>
      </c>
      <c r="E76" s="265">
        <v>0</v>
      </c>
      <c r="F76" s="262">
        <f t="shared" si="1"/>
        <v>26653.200000000008</v>
      </c>
    </row>
    <row r="77" spans="1:6" ht="12.75">
      <c r="A77" s="261">
        <v>43168</v>
      </c>
      <c r="B77" s="287" t="s">
        <v>320</v>
      </c>
      <c r="C77" s="287" t="s">
        <v>150</v>
      </c>
      <c r="D77" s="262">
        <v>39.2</v>
      </c>
      <c r="E77" s="262">
        <v>0</v>
      </c>
      <c r="F77" s="262">
        <f t="shared" si="1"/>
        <v>26614.000000000007</v>
      </c>
    </row>
    <row r="78" spans="1:6" ht="12.75">
      <c r="A78" s="215">
        <v>43168</v>
      </c>
      <c r="B78" s="287" t="s">
        <v>325</v>
      </c>
      <c r="C78" s="287" t="s">
        <v>150</v>
      </c>
      <c r="D78" s="217">
        <v>276</v>
      </c>
      <c r="E78" s="217">
        <v>0</v>
      </c>
      <c r="F78" s="262">
        <f t="shared" si="1"/>
        <v>26338.000000000007</v>
      </c>
    </row>
    <row r="79" spans="1:6" ht="12.75">
      <c r="A79" s="278">
        <v>43168</v>
      </c>
      <c r="B79" s="286" t="s">
        <v>329</v>
      </c>
      <c r="C79" s="286" t="s">
        <v>328</v>
      </c>
      <c r="D79" s="277">
        <v>0</v>
      </c>
      <c r="E79" s="277">
        <v>102.4</v>
      </c>
      <c r="F79" s="262">
        <f t="shared" si="1"/>
        <v>26440.40000000001</v>
      </c>
    </row>
    <row r="80" spans="1:6" ht="12.75">
      <c r="A80" s="261">
        <v>43174</v>
      </c>
      <c r="B80" s="287" t="s">
        <v>182</v>
      </c>
      <c r="C80" s="287" t="s">
        <v>150</v>
      </c>
      <c r="D80" s="260">
        <v>1500</v>
      </c>
      <c r="E80" s="262">
        <v>0</v>
      </c>
      <c r="F80" s="262">
        <f t="shared" si="1"/>
        <v>24940.40000000001</v>
      </c>
    </row>
    <row r="81" spans="1:6" ht="12.75">
      <c r="A81" s="261">
        <v>43174</v>
      </c>
      <c r="B81" s="287" t="s">
        <v>330</v>
      </c>
      <c r="C81" s="287" t="s">
        <v>150</v>
      </c>
      <c r="D81" s="265">
        <v>2704.87</v>
      </c>
      <c r="E81" s="265">
        <v>0</v>
      </c>
      <c r="F81" s="262">
        <f t="shared" si="1"/>
        <v>22235.53000000001</v>
      </c>
    </row>
    <row r="82" spans="1:6" ht="12.75">
      <c r="A82" s="267">
        <v>43178</v>
      </c>
      <c r="B82" s="286" t="s">
        <v>152</v>
      </c>
      <c r="C82" s="286" t="s">
        <v>303</v>
      </c>
      <c r="D82" s="265">
        <v>0</v>
      </c>
      <c r="E82" s="265">
        <v>156.8</v>
      </c>
      <c r="F82" s="262">
        <f t="shared" si="1"/>
        <v>22392.33000000001</v>
      </c>
    </row>
    <row r="83" spans="1:6" ht="12.75">
      <c r="A83" s="267">
        <v>43176</v>
      </c>
      <c r="B83" s="287" t="s">
        <v>331</v>
      </c>
      <c r="C83" s="287" t="s">
        <v>160</v>
      </c>
      <c r="D83" s="265">
        <v>239</v>
      </c>
      <c r="E83" s="265">
        <v>0</v>
      </c>
      <c r="F83" s="262">
        <f t="shared" si="1"/>
        <v>22153.33000000001</v>
      </c>
    </row>
    <row r="84" spans="1:6" ht="12.75">
      <c r="A84" s="267">
        <v>43178</v>
      </c>
      <c r="B84" s="287" t="s">
        <v>332</v>
      </c>
      <c r="C84" s="287" t="s">
        <v>150</v>
      </c>
      <c r="D84" s="265">
        <v>75</v>
      </c>
      <c r="E84" s="265">
        <v>0</v>
      </c>
      <c r="F84" s="262">
        <f t="shared" si="1"/>
        <v>22078.33000000001</v>
      </c>
    </row>
    <row r="85" spans="1:6" ht="12.75">
      <c r="A85" s="267">
        <v>43178</v>
      </c>
      <c r="B85" s="287" t="s">
        <v>333</v>
      </c>
      <c r="C85" s="287" t="s">
        <v>150</v>
      </c>
      <c r="D85" s="262">
        <v>0</v>
      </c>
      <c r="E85" s="262">
        <v>12</v>
      </c>
      <c r="F85" s="262">
        <f t="shared" si="1"/>
        <v>22090.33000000001</v>
      </c>
    </row>
    <row r="86" spans="1:6" ht="12.75">
      <c r="A86" s="267">
        <v>43178</v>
      </c>
      <c r="B86" s="287" t="s">
        <v>334</v>
      </c>
      <c r="C86" s="287" t="s">
        <v>150</v>
      </c>
      <c r="D86" s="265">
        <v>0</v>
      </c>
      <c r="E86" s="262">
        <v>276</v>
      </c>
      <c r="F86" s="262">
        <f t="shared" si="1"/>
        <v>22366.33000000001</v>
      </c>
    </row>
    <row r="87" spans="1:6" ht="12.75">
      <c r="A87" s="278">
        <v>43178</v>
      </c>
      <c r="B87" s="286" t="s">
        <v>335</v>
      </c>
      <c r="C87" s="286" t="s">
        <v>336</v>
      </c>
      <c r="D87" s="277">
        <v>0</v>
      </c>
      <c r="E87" s="277">
        <v>142.4</v>
      </c>
      <c r="F87" s="262">
        <f t="shared" si="1"/>
        <v>22508.73000000001</v>
      </c>
    </row>
    <row r="88" spans="1:6" ht="12.75">
      <c r="A88" s="278">
        <v>43179</v>
      </c>
      <c r="B88" s="286" t="s">
        <v>337</v>
      </c>
      <c r="C88" s="286" t="s">
        <v>338</v>
      </c>
      <c r="D88" s="277">
        <v>0</v>
      </c>
      <c r="E88" s="277">
        <v>39.2</v>
      </c>
      <c r="F88" s="262">
        <f t="shared" si="1"/>
        <v>22547.93000000001</v>
      </c>
    </row>
    <row r="89" spans="1:6" ht="12.75">
      <c r="A89" s="278">
        <v>43179</v>
      </c>
      <c r="B89" s="286" t="s">
        <v>340</v>
      </c>
      <c r="C89" s="286" t="s">
        <v>339</v>
      </c>
      <c r="D89" s="277">
        <v>0</v>
      </c>
      <c r="E89" s="277">
        <v>39.2</v>
      </c>
      <c r="F89" s="262">
        <f t="shared" si="1"/>
        <v>22587.130000000012</v>
      </c>
    </row>
    <row r="90" spans="1:6" ht="12.75">
      <c r="A90" s="278">
        <v>43179</v>
      </c>
      <c r="B90" s="286" t="s">
        <v>341</v>
      </c>
      <c r="C90" s="286" t="s">
        <v>208</v>
      </c>
      <c r="D90" s="277">
        <v>0</v>
      </c>
      <c r="E90" s="277">
        <v>491.2</v>
      </c>
      <c r="F90" s="262">
        <f t="shared" si="1"/>
        <v>23078.330000000013</v>
      </c>
    </row>
    <row r="91" spans="1:6" ht="12.75">
      <c r="A91" s="278">
        <v>43179</v>
      </c>
      <c r="B91" s="286" t="s">
        <v>342</v>
      </c>
      <c r="C91" s="286" t="s">
        <v>208</v>
      </c>
      <c r="D91" s="277">
        <v>0</v>
      </c>
      <c r="E91" s="277">
        <v>808</v>
      </c>
      <c r="F91" s="262">
        <f t="shared" si="1"/>
        <v>23886.330000000013</v>
      </c>
    </row>
    <row r="92" spans="1:6" ht="12.75">
      <c r="A92" s="276">
        <v>43179</v>
      </c>
      <c r="B92" s="287" t="s">
        <v>293</v>
      </c>
      <c r="C92" s="287" t="s">
        <v>208</v>
      </c>
      <c r="D92" s="277">
        <v>4.14</v>
      </c>
      <c r="E92" s="277">
        <v>0</v>
      </c>
      <c r="F92" s="262">
        <f t="shared" si="1"/>
        <v>23882.190000000013</v>
      </c>
    </row>
    <row r="93" spans="1:6" ht="12.75">
      <c r="A93" s="278">
        <v>43179</v>
      </c>
      <c r="B93" s="287" t="s">
        <v>293</v>
      </c>
      <c r="C93" s="287" t="s">
        <v>208</v>
      </c>
      <c r="D93" s="277">
        <v>2.76</v>
      </c>
      <c r="E93" s="277">
        <v>0</v>
      </c>
      <c r="F93" s="262">
        <f t="shared" si="1"/>
        <v>23879.430000000015</v>
      </c>
    </row>
    <row r="94" spans="1:6" ht="12.75">
      <c r="A94" s="261">
        <v>43180</v>
      </c>
      <c r="B94" s="287" t="s">
        <v>343</v>
      </c>
      <c r="C94" s="287" t="s">
        <v>150</v>
      </c>
      <c r="D94" s="262">
        <v>0</v>
      </c>
      <c r="E94" s="262">
        <v>1152</v>
      </c>
      <c r="F94" s="262">
        <f t="shared" si="1"/>
        <v>25031.430000000015</v>
      </c>
    </row>
    <row r="95" spans="1:6" ht="12.75">
      <c r="A95" s="267">
        <v>43180</v>
      </c>
      <c r="B95" s="286" t="s">
        <v>344</v>
      </c>
      <c r="C95" s="286" t="s">
        <v>345</v>
      </c>
      <c r="D95" s="265">
        <v>0</v>
      </c>
      <c r="E95" s="262">
        <v>60</v>
      </c>
      <c r="F95" s="262">
        <f t="shared" si="1"/>
        <v>25091.430000000015</v>
      </c>
    </row>
    <row r="96" spans="1:6" ht="12.75">
      <c r="A96" s="276">
        <v>43181</v>
      </c>
      <c r="B96" s="286" t="s">
        <v>346</v>
      </c>
      <c r="C96" s="286" t="s">
        <v>347</v>
      </c>
      <c r="D96" s="277">
        <v>0</v>
      </c>
      <c r="E96" s="277">
        <v>7</v>
      </c>
      <c r="F96" s="262">
        <f t="shared" si="1"/>
        <v>25098.430000000015</v>
      </c>
    </row>
    <row r="97" spans="1:6" ht="12.75">
      <c r="A97" s="278">
        <v>43181</v>
      </c>
      <c r="B97" s="286" t="s">
        <v>348</v>
      </c>
      <c r="C97" s="286" t="s">
        <v>208</v>
      </c>
      <c r="D97" s="277">
        <v>51.2</v>
      </c>
      <c r="E97" s="277">
        <v>0</v>
      </c>
      <c r="F97" s="262">
        <f t="shared" si="1"/>
        <v>25047.230000000014</v>
      </c>
    </row>
    <row r="98" spans="1:6" ht="12.75">
      <c r="A98" s="261">
        <v>43181</v>
      </c>
      <c r="B98" s="287" t="s">
        <v>349</v>
      </c>
      <c r="C98" s="287" t="s">
        <v>208</v>
      </c>
      <c r="D98" s="262">
        <v>17.5</v>
      </c>
      <c r="E98" s="262">
        <v>0</v>
      </c>
      <c r="F98" s="262">
        <f t="shared" si="1"/>
        <v>25029.730000000014</v>
      </c>
    </row>
    <row r="99" spans="1:6" ht="12.75">
      <c r="A99" s="261">
        <v>43182</v>
      </c>
      <c r="B99" s="287" t="s">
        <v>351</v>
      </c>
      <c r="C99" s="287" t="s">
        <v>352</v>
      </c>
      <c r="D99" s="262">
        <v>0</v>
      </c>
      <c r="E99" s="262">
        <v>400</v>
      </c>
      <c r="F99" s="262">
        <f t="shared" si="1"/>
        <v>25429.730000000014</v>
      </c>
    </row>
    <row r="100" spans="1:6" ht="12.75">
      <c r="A100" s="267">
        <v>43185</v>
      </c>
      <c r="B100" s="287" t="s">
        <v>353</v>
      </c>
      <c r="C100" s="287" t="s">
        <v>150</v>
      </c>
      <c r="D100" s="262">
        <v>50</v>
      </c>
      <c r="E100" s="262">
        <v>0</v>
      </c>
      <c r="F100" s="262">
        <f t="shared" si="1"/>
        <v>25379.730000000014</v>
      </c>
    </row>
    <row r="101" spans="1:6" ht="12.75">
      <c r="A101" s="261">
        <v>43185</v>
      </c>
      <c r="B101" s="286" t="s">
        <v>355</v>
      </c>
      <c r="C101" s="286" t="s">
        <v>354</v>
      </c>
      <c r="D101" s="265">
        <v>192.3</v>
      </c>
      <c r="E101" s="265">
        <v>0</v>
      </c>
      <c r="F101" s="262">
        <f t="shared" si="1"/>
        <v>25187.430000000015</v>
      </c>
    </row>
    <row r="102" spans="1:6" ht="12.75">
      <c r="A102" s="278">
        <v>43187</v>
      </c>
      <c r="B102" s="286" t="s">
        <v>358</v>
      </c>
      <c r="C102" s="286" t="s">
        <v>359</v>
      </c>
      <c r="D102" s="277">
        <v>0</v>
      </c>
      <c r="E102" s="279">
        <v>51.2</v>
      </c>
      <c r="F102" s="262">
        <f t="shared" si="1"/>
        <v>25238.630000000016</v>
      </c>
    </row>
    <row r="103" spans="1:6" ht="12.75">
      <c r="A103" s="278">
        <v>43186</v>
      </c>
      <c r="B103" s="286" t="s">
        <v>357</v>
      </c>
      <c r="C103" s="286" t="s">
        <v>356</v>
      </c>
      <c r="D103" s="277">
        <v>0</v>
      </c>
      <c r="E103" s="279">
        <v>90.4</v>
      </c>
      <c r="F103" s="262">
        <f t="shared" si="1"/>
        <v>25329.030000000017</v>
      </c>
    </row>
    <row r="104" spans="1:6" ht="12.75">
      <c r="A104" s="268">
        <v>43186</v>
      </c>
      <c r="B104" s="286" t="s">
        <v>360</v>
      </c>
      <c r="C104" s="286" t="s">
        <v>208</v>
      </c>
      <c r="D104" s="265">
        <v>10.2</v>
      </c>
      <c r="E104" s="262">
        <v>0</v>
      </c>
      <c r="F104" s="262">
        <f t="shared" si="1"/>
        <v>25318.830000000016</v>
      </c>
    </row>
    <row r="105" spans="1:6" ht="12.75">
      <c r="A105" s="280">
        <v>43189</v>
      </c>
      <c r="B105" s="286" t="s">
        <v>363</v>
      </c>
      <c r="C105" s="286" t="s">
        <v>150</v>
      </c>
      <c r="D105" s="277">
        <v>413</v>
      </c>
      <c r="E105" s="277">
        <v>0</v>
      </c>
      <c r="F105" s="262">
        <f t="shared" si="1"/>
        <v>24905.830000000016</v>
      </c>
    </row>
    <row r="106" spans="1:6" ht="12.75">
      <c r="A106" s="280">
        <v>43189</v>
      </c>
      <c r="B106" s="286" t="s">
        <v>364</v>
      </c>
      <c r="C106" s="286" t="s">
        <v>150</v>
      </c>
      <c r="D106" s="277">
        <v>739</v>
      </c>
      <c r="E106" s="277">
        <v>0</v>
      </c>
      <c r="F106" s="262">
        <f t="shared" si="1"/>
        <v>24166.830000000016</v>
      </c>
    </row>
    <row r="107" spans="1:6" ht="12.75">
      <c r="A107" s="268">
        <v>43193</v>
      </c>
      <c r="B107" s="286" t="s">
        <v>367</v>
      </c>
      <c r="C107" s="286" t="s">
        <v>302</v>
      </c>
      <c r="D107" s="265">
        <v>0</v>
      </c>
      <c r="E107" s="262">
        <v>51.2</v>
      </c>
      <c r="F107" s="262">
        <f t="shared" si="1"/>
        <v>24218.030000000017</v>
      </c>
    </row>
    <row r="108" spans="1:6" ht="12.75">
      <c r="A108" s="261">
        <v>43193</v>
      </c>
      <c r="B108" s="287" t="s">
        <v>368</v>
      </c>
      <c r="C108" s="287" t="s">
        <v>369</v>
      </c>
      <c r="D108" s="262">
        <v>0</v>
      </c>
      <c r="E108" s="262">
        <v>208</v>
      </c>
      <c r="F108" s="262">
        <f t="shared" si="1"/>
        <v>24426.030000000017</v>
      </c>
    </row>
    <row r="109" spans="1:6" ht="12.75">
      <c r="A109" s="268">
        <v>43193</v>
      </c>
      <c r="B109" s="286" t="s">
        <v>371</v>
      </c>
      <c r="C109" s="286" t="s">
        <v>372</v>
      </c>
      <c r="D109" s="265">
        <v>0</v>
      </c>
      <c r="E109" s="262">
        <v>192</v>
      </c>
      <c r="F109" s="262">
        <f t="shared" si="1"/>
        <v>24618.030000000017</v>
      </c>
    </row>
    <row r="110" spans="1:6" ht="12.75">
      <c r="A110" s="268">
        <v>43193</v>
      </c>
      <c r="B110" s="286" t="s">
        <v>370</v>
      </c>
      <c r="C110" s="286" t="s">
        <v>373</v>
      </c>
      <c r="D110" s="265">
        <v>0</v>
      </c>
      <c r="E110" s="262">
        <v>12</v>
      </c>
      <c r="F110" s="262">
        <f t="shared" si="1"/>
        <v>24630.030000000017</v>
      </c>
    </row>
    <row r="111" spans="1:6" ht="12.75">
      <c r="A111" s="268">
        <v>43194</v>
      </c>
      <c r="B111" s="286" t="s">
        <v>374</v>
      </c>
      <c r="C111" s="286" t="s">
        <v>375</v>
      </c>
      <c r="D111" s="47">
        <v>0</v>
      </c>
      <c r="E111" s="262">
        <v>78.4</v>
      </c>
      <c r="F111" s="262">
        <f t="shared" si="1"/>
        <v>24708.43000000002</v>
      </c>
    </row>
    <row r="112" spans="1:6" ht="12.75">
      <c r="A112" s="268">
        <v>43195</v>
      </c>
      <c r="B112" s="287" t="s">
        <v>226</v>
      </c>
      <c r="C112" s="286" t="s">
        <v>208</v>
      </c>
      <c r="D112" s="265">
        <v>8.52</v>
      </c>
      <c r="E112" s="262">
        <v>0</v>
      </c>
      <c r="F112" s="262">
        <f t="shared" si="1"/>
        <v>24699.910000000018</v>
      </c>
    </row>
    <row r="113" spans="1:6" ht="12.75">
      <c r="A113" s="267">
        <v>43201</v>
      </c>
      <c r="B113" s="286" t="s">
        <v>376</v>
      </c>
      <c r="C113" s="286" t="s">
        <v>377</v>
      </c>
      <c r="D113" s="265">
        <v>0</v>
      </c>
      <c r="E113" s="262">
        <v>350</v>
      </c>
      <c r="F113" s="262">
        <f t="shared" si="1"/>
        <v>25049.910000000018</v>
      </c>
    </row>
    <row r="114" spans="1:6" ht="12.75">
      <c r="A114" s="267">
        <v>43202</v>
      </c>
      <c r="B114" s="286" t="s">
        <v>378</v>
      </c>
      <c r="C114" s="286" t="s">
        <v>160</v>
      </c>
      <c r="D114" s="265">
        <v>111.14</v>
      </c>
      <c r="E114" s="262">
        <v>0</v>
      </c>
      <c r="F114" s="262">
        <f t="shared" si="1"/>
        <v>24938.77000000002</v>
      </c>
    </row>
    <row r="115" spans="1:6" ht="12.75">
      <c r="A115" s="267">
        <v>43206</v>
      </c>
      <c r="B115" s="287" t="s">
        <v>182</v>
      </c>
      <c r="C115" s="287" t="s">
        <v>150</v>
      </c>
      <c r="D115" s="265">
        <v>1500</v>
      </c>
      <c r="E115" s="262">
        <v>0</v>
      </c>
      <c r="F115" s="262">
        <f t="shared" si="1"/>
        <v>23438.77000000002</v>
      </c>
    </row>
    <row r="116" spans="1:6" ht="12.75">
      <c r="A116" s="267">
        <v>43206</v>
      </c>
      <c r="B116" s="287" t="s">
        <v>379</v>
      </c>
      <c r="C116" s="287" t="s">
        <v>150</v>
      </c>
      <c r="D116" s="265">
        <v>1534.52</v>
      </c>
      <c r="E116" s="262">
        <v>0</v>
      </c>
      <c r="F116" s="262">
        <f t="shared" si="1"/>
        <v>21904.25000000002</v>
      </c>
    </row>
    <row r="117" spans="1:6" ht="12.75">
      <c r="A117" s="267">
        <v>43208</v>
      </c>
      <c r="B117" s="286" t="s">
        <v>152</v>
      </c>
      <c r="C117" s="286" t="s">
        <v>302</v>
      </c>
      <c r="D117" s="265">
        <v>0</v>
      </c>
      <c r="E117" s="262">
        <v>117.6</v>
      </c>
      <c r="F117" s="262">
        <f t="shared" si="1"/>
        <v>22021.850000000017</v>
      </c>
    </row>
    <row r="118" spans="1:6" ht="12.75">
      <c r="A118" s="278">
        <v>43208</v>
      </c>
      <c r="B118" s="286" t="s">
        <v>384</v>
      </c>
      <c r="C118" s="286" t="s">
        <v>150</v>
      </c>
      <c r="D118" s="277">
        <v>2100</v>
      </c>
      <c r="E118" s="279">
        <v>0</v>
      </c>
      <c r="F118" s="262">
        <f t="shared" si="1"/>
        <v>19921.850000000017</v>
      </c>
    </row>
    <row r="119" spans="1:6" ht="12.75">
      <c r="A119" s="268">
        <v>43210</v>
      </c>
      <c r="B119" s="286" t="s">
        <v>388</v>
      </c>
      <c r="C119" s="286" t="s">
        <v>208</v>
      </c>
      <c r="D119" s="262">
        <v>0</v>
      </c>
      <c r="E119" s="262">
        <v>494.4</v>
      </c>
      <c r="F119" s="262">
        <f t="shared" si="1"/>
        <v>20416.25000000002</v>
      </c>
    </row>
    <row r="120" spans="1:6" ht="15" customHeight="1">
      <c r="A120" s="268">
        <v>43210</v>
      </c>
      <c r="B120" s="286" t="s">
        <v>388</v>
      </c>
      <c r="C120" s="286" t="s">
        <v>208</v>
      </c>
      <c r="D120" s="265">
        <v>0</v>
      </c>
      <c r="E120" s="262">
        <v>1343</v>
      </c>
      <c r="F120" s="262">
        <f t="shared" si="1"/>
        <v>21759.25000000002</v>
      </c>
    </row>
    <row r="121" spans="1:6" ht="12.75">
      <c r="A121" s="268">
        <v>43213</v>
      </c>
      <c r="B121" s="286" t="s">
        <v>389</v>
      </c>
      <c r="C121" s="286" t="s">
        <v>390</v>
      </c>
      <c r="D121" s="265">
        <v>0</v>
      </c>
      <c r="E121" s="262">
        <v>403</v>
      </c>
      <c r="F121" s="262">
        <f t="shared" si="1"/>
        <v>22162.25000000002</v>
      </c>
    </row>
    <row r="122" spans="1:6" ht="12.75">
      <c r="A122" s="268">
        <v>43211</v>
      </c>
      <c r="B122" s="286" t="s">
        <v>391</v>
      </c>
      <c r="C122" s="286" t="s">
        <v>208</v>
      </c>
      <c r="D122" s="265">
        <v>52</v>
      </c>
      <c r="E122" s="262">
        <v>0</v>
      </c>
      <c r="F122" s="262">
        <f t="shared" si="1"/>
        <v>22110.25000000002</v>
      </c>
    </row>
    <row r="123" spans="1:6" ht="12.75">
      <c r="A123" s="251">
        <v>43211</v>
      </c>
      <c r="B123" s="287" t="s">
        <v>298</v>
      </c>
      <c r="C123" s="287" t="s">
        <v>208</v>
      </c>
      <c r="D123" s="250">
        <v>5.52</v>
      </c>
      <c r="E123" s="262">
        <v>0</v>
      </c>
      <c r="F123" s="262">
        <f t="shared" si="1"/>
        <v>22104.730000000018</v>
      </c>
    </row>
    <row r="124" spans="1:6" ht="12.75">
      <c r="A124" s="251">
        <v>43211</v>
      </c>
      <c r="B124" s="287" t="s">
        <v>298</v>
      </c>
      <c r="C124" s="287" t="s">
        <v>208</v>
      </c>
      <c r="D124" s="250">
        <v>3.22</v>
      </c>
      <c r="E124" s="262">
        <v>0</v>
      </c>
      <c r="F124" s="262">
        <f t="shared" si="1"/>
        <v>22101.510000000017</v>
      </c>
    </row>
    <row r="125" spans="1:6" ht="12.75">
      <c r="A125" s="268">
        <v>43214</v>
      </c>
      <c r="B125" s="288" t="s">
        <v>395</v>
      </c>
      <c r="C125" s="288" t="s">
        <v>208</v>
      </c>
      <c r="D125" s="265">
        <v>10.2</v>
      </c>
      <c r="E125" s="262">
        <v>0</v>
      </c>
      <c r="F125" s="262">
        <f t="shared" si="1"/>
        <v>22091.310000000016</v>
      </c>
    </row>
    <row r="126" spans="1:6" ht="12.75">
      <c r="A126" s="268">
        <v>43215</v>
      </c>
      <c r="B126" s="288" t="s">
        <v>393</v>
      </c>
      <c r="C126" s="288" t="s">
        <v>394</v>
      </c>
      <c r="D126" s="265">
        <v>0</v>
      </c>
      <c r="E126" s="262">
        <v>39.2</v>
      </c>
      <c r="F126" s="262">
        <f t="shared" si="1"/>
        <v>22130.510000000017</v>
      </c>
    </row>
    <row r="127" spans="1:6" ht="12.75">
      <c r="A127" s="268">
        <v>43217</v>
      </c>
      <c r="B127" s="288" t="s">
        <v>397</v>
      </c>
      <c r="C127" s="288" t="s">
        <v>398</v>
      </c>
      <c r="D127" s="265">
        <v>0</v>
      </c>
      <c r="E127" s="262">
        <v>350</v>
      </c>
      <c r="F127" s="262">
        <f t="shared" si="1"/>
        <v>22480.510000000017</v>
      </c>
    </row>
    <row r="128" spans="1:6" ht="12.75">
      <c r="A128" s="268">
        <v>43223</v>
      </c>
      <c r="B128" s="288" t="s">
        <v>226</v>
      </c>
      <c r="C128" s="288" t="s">
        <v>208</v>
      </c>
      <c r="D128" s="265">
        <v>8.52</v>
      </c>
      <c r="E128" s="262">
        <v>0</v>
      </c>
      <c r="F128" s="262">
        <f t="shared" si="1"/>
        <v>22471.990000000016</v>
      </c>
    </row>
    <row r="129" spans="1:6" ht="12.75">
      <c r="A129" s="268">
        <v>43223</v>
      </c>
      <c r="B129" s="288" t="s">
        <v>399</v>
      </c>
      <c r="C129" s="288" t="s">
        <v>400</v>
      </c>
      <c r="D129" s="265">
        <v>0</v>
      </c>
      <c r="E129" s="262">
        <v>39.2</v>
      </c>
      <c r="F129" s="262">
        <f t="shared" si="1"/>
        <v>22511.190000000017</v>
      </c>
    </row>
    <row r="130" spans="1:6" ht="12.75">
      <c r="A130" s="268">
        <v>43224</v>
      </c>
      <c r="B130" s="286" t="s">
        <v>401</v>
      </c>
      <c r="C130" s="286" t="s">
        <v>150</v>
      </c>
      <c r="D130" s="265">
        <v>0</v>
      </c>
      <c r="E130" s="262">
        <v>96</v>
      </c>
      <c r="F130" s="262">
        <f t="shared" si="1"/>
        <v>22607.190000000017</v>
      </c>
    </row>
    <row r="131" spans="1:6" ht="12.75">
      <c r="A131" s="267">
        <v>43229</v>
      </c>
      <c r="B131" s="286" t="s">
        <v>408</v>
      </c>
      <c r="C131" s="286" t="s">
        <v>303</v>
      </c>
      <c r="D131" s="265">
        <v>0</v>
      </c>
      <c r="E131" s="262">
        <v>235.2</v>
      </c>
      <c r="F131" s="262">
        <f t="shared" si="1"/>
        <v>22842.390000000018</v>
      </c>
    </row>
    <row r="132" spans="1:6" ht="12.75">
      <c r="A132" s="268">
        <v>43229</v>
      </c>
      <c r="B132" s="287" t="s">
        <v>409</v>
      </c>
      <c r="C132" s="287" t="s">
        <v>410</v>
      </c>
      <c r="D132" s="265">
        <v>0</v>
      </c>
      <c r="E132" s="262">
        <v>78.4</v>
      </c>
      <c r="F132" s="262">
        <f t="shared" si="1"/>
        <v>22920.79000000002</v>
      </c>
    </row>
    <row r="133" spans="1:6" ht="12.75">
      <c r="A133" s="268">
        <v>43234</v>
      </c>
      <c r="B133" s="288" t="s">
        <v>411</v>
      </c>
      <c r="C133" s="288" t="s">
        <v>412</v>
      </c>
      <c r="D133" s="265">
        <v>0</v>
      </c>
      <c r="E133" s="262">
        <v>154.4</v>
      </c>
      <c r="F133" s="262">
        <f t="shared" si="1"/>
        <v>23075.19000000002</v>
      </c>
    </row>
    <row r="134" spans="1:6" ht="12.75">
      <c r="A134" s="268">
        <v>43234</v>
      </c>
      <c r="B134" s="286" t="s">
        <v>413</v>
      </c>
      <c r="C134" s="286" t="s">
        <v>414</v>
      </c>
      <c r="D134" s="265">
        <v>0</v>
      </c>
      <c r="E134" s="262">
        <v>81</v>
      </c>
      <c r="F134" s="262">
        <f t="shared" si="1"/>
        <v>23156.19000000002</v>
      </c>
    </row>
    <row r="135" spans="1:6" ht="12.75">
      <c r="A135" s="266">
        <v>43235</v>
      </c>
      <c r="B135" s="287" t="s">
        <v>182</v>
      </c>
      <c r="C135" s="286" t="s">
        <v>150</v>
      </c>
      <c r="D135" s="265">
        <v>1500</v>
      </c>
      <c r="E135" s="262">
        <v>0</v>
      </c>
      <c r="F135" s="262">
        <f t="shared" si="1"/>
        <v>21656.19000000002</v>
      </c>
    </row>
    <row r="136" spans="1:6" ht="12.75">
      <c r="A136" s="267">
        <v>43236</v>
      </c>
      <c r="B136" s="286" t="s">
        <v>415</v>
      </c>
      <c r="C136" s="286" t="s">
        <v>150</v>
      </c>
      <c r="D136" s="265">
        <v>81</v>
      </c>
      <c r="E136" s="262">
        <v>0</v>
      </c>
      <c r="F136" s="262">
        <f t="shared" si="1"/>
        <v>21575.19000000002</v>
      </c>
    </row>
    <row r="137" spans="1:6" ht="12.75">
      <c r="A137" s="267">
        <v>43236</v>
      </c>
      <c r="B137" s="288" t="s">
        <v>416</v>
      </c>
      <c r="C137" s="288" t="s">
        <v>150</v>
      </c>
      <c r="D137" s="265">
        <v>1736.09</v>
      </c>
      <c r="E137" s="262">
        <v>0</v>
      </c>
      <c r="F137" s="262">
        <f aca="true" t="shared" si="2" ref="F137:F203">SUM(F136+E137-D137)</f>
        <v>19839.10000000002</v>
      </c>
    </row>
    <row r="138" spans="1:6" ht="12.75">
      <c r="A138" s="267">
        <v>43242</v>
      </c>
      <c r="B138" s="286" t="s">
        <v>423</v>
      </c>
      <c r="C138" s="286" t="s">
        <v>422</v>
      </c>
      <c r="D138" s="265">
        <v>0</v>
      </c>
      <c r="E138" s="262">
        <v>60</v>
      </c>
      <c r="F138" s="262">
        <f t="shared" si="2"/>
        <v>19899.10000000002</v>
      </c>
    </row>
    <row r="139" spans="1:6" ht="12.75">
      <c r="A139" s="267">
        <v>43242</v>
      </c>
      <c r="B139" s="286" t="s">
        <v>424</v>
      </c>
      <c r="C139" s="286" t="s">
        <v>208</v>
      </c>
      <c r="D139" s="262">
        <v>0</v>
      </c>
      <c r="E139" s="262">
        <v>2515.8</v>
      </c>
      <c r="F139" s="262">
        <f t="shared" si="2"/>
        <v>22414.90000000002</v>
      </c>
    </row>
    <row r="140" spans="1:6" ht="12.75">
      <c r="A140" s="267">
        <v>43242</v>
      </c>
      <c r="B140" s="286" t="s">
        <v>424</v>
      </c>
      <c r="C140" s="286" t="s">
        <v>208</v>
      </c>
      <c r="D140" s="265">
        <v>0</v>
      </c>
      <c r="E140" s="262">
        <v>322.4</v>
      </c>
      <c r="F140" s="262">
        <f t="shared" si="2"/>
        <v>22737.30000000002</v>
      </c>
    </row>
    <row r="141" spans="1:6" ht="12.75">
      <c r="A141" s="267">
        <v>43242</v>
      </c>
      <c r="B141" s="286" t="s">
        <v>424</v>
      </c>
      <c r="C141" s="286" t="s">
        <v>208</v>
      </c>
      <c r="D141" s="265">
        <v>0</v>
      </c>
      <c r="E141" s="262">
        <v>183.9</v>
      </c>
      <c r="F141" s="262">
        <f t="shared" si="2"/>
        <v>22921.200000000023</v>
      </c>
    </row>
    <row r="142" spans="1:6" ht="12.75">
      <c r="A142" s="267">
        <v>43243</v>
      </c>
      <c r="B142" s="287" t="s">
        <v>298</v>
      </c>
      <c r="C142" s="286" t="s">
        <v>208</v>
      </c>
      <c r="D142" s="265">
        <v>0.46</v>
      </c>
      <c r="E142" s="262">
        <v>0</v>
      </c>
      <c r="F142" s="262">
        <f t="shared" si="2"/>
        <v>22920.740000000023</v>
      </c>
    </row>
    <row r="143" spans="1:6" ht="12.75">
      <c r="A143" s="267">
        <v>43243</v>
      </c>
      <c r="B143" s="287" t="s">
        <v>298</v>
      </c>
      <c r="C143" s="286" t="s">
        <v>208</v>
      </c>
      <c r="D143" s="262">
        <v>3.22</v>
      </c>
      <c r="E143" s="262">
        <v>0</v>
      </c>
      <c r="F143" s="262">
        <f t="shared" si="2"/>
        <v>22917.520000000022</v>
      </c>
    </row>
    <row r="144" spans="1:6" ht="12.75">
      <c r="A144" s="267">
        <v>43243</v>
      </c>
      <c r="B144" s="287" t="s">
        <v>298</v>
      </c>
      <c r="C144" s="286" t="s">
        <v>208</v>
      </c>
      <c r="D144" s="262">
        <v>7.82</v>
      </c>
      <c r="E144" s="262">
        <v>0</v>
      </c>
      <c r="F144" s="262">
        <f t="shared" si="2"/>
        <v>22909.700000000023</v>
      </c>
    </row>
    <row r="145" spans="1:6" ht="12.75">
      <c r="A145" s="261">
        <v>43246</v>
      </c>
      <c r="B145" s="286" t="s">
        <v>430</v>
      </c>
      <c r="C145" s="286" t="s">
        <v>150</v>
      </c>
      <c r="D145" s="265">
        <v>10.2</v>
      </c>
      <c r="E145" s="262">
        <v>0</v>
      </c>
      <c r="F145" s="262">
        <f t="shared" si="2"/>
        <v>22899.500000000022</v>
      </c>
    </row>
    <row r="146" spans="1:6" ht="12.75">
      <c r="A146" s="267">
        <v>43250</v>
      </c>
      <c r="B146" s="288" t="s">
        <v>429</v>
      </c>
      <c r="C146" s="288" t="s">
        <v>150</v>
      </c>
      <c r="D146" s="265">
        <v>500</v>
      </c>
      <c r="E146" s="262">
        <v>0</v>
      </c>
      <c r="F146" s="262">
        <f t="shared" si="2"/>
        <v>22399.500000000022</v>
      </c>
    </row>
    <row r="147" spans="1:6" ht="12.75">
      <c r="A147" s="261">
        <v>43250</v>
      </c>
      <c r="B147" s="287" t="s">
        <v>408</v>
      </c>
      <c r="C147" s="287" t="s">
        <v>303</v>
      </c>
      <c r="D147" s="262">
        <v>0</v>
      </c>
      <c r="E147" s="262">
        <v>325.6</v>
      </c>
      <c r="F147" s="262">
        <f t="shared" si="2"/>
        <v>22725.10000000002</v>
      </c>
    </row>
    <row r="148" spans="1:6" ht="12.75">
      <c r="A148" s="261">
        <v>43251</v>
      </c>
      <c r="B148" s="286" t="s">
        <v>431</v>
      </c>
      <c r="C148" s="286" t="s">
        <v>150</v>
      </c>
      <c r="D148" s="265">
        <v>2000</v>
      </c>
      <c r="E148" s="262">
        <v>0</v>
      </c>
      <c r="F148" s="262">
        <f t="shared" si="2"/>
        <v>20725.10000000002</v>
      </c>
    </row>
    <row r="149" spans="1:6" ht="12.75">
      <c r="A149" s="269">
        <v>43256</v>
      </c>
      <c r="B149" s="287" t="s">
        <v>436</v>
      </c>
      <c r="C149" s="287" t="s">
        <v>208</v>
      </c>
      <c r="D149" s="265">
        <v>8.52</v>
      </c>
      <c r="E149" s="262">
        <v>0</v>
      </c>
      <c r="F149" s="262">
        <f t="shared" si="2"/>
        <v>20716.58000000002</v>
      </c>
    </row>
    <row r="150" spans="1:6" ht="12.75">
      <c r="A150" s="263">
        <v>43257</v>
      </c>
      <c r="B150" s="287" t="s">
        <v>432</v>
      </c>
      <c r="C150" s="286" t="s">
        <v>150</v>
      </c>
      <c r="D150" s="265">
        <v>500</v>
      </c>
      <c r="E150" s="262">
        <v>0</v>
      </c>
      <c r="F150" s="262">
        <f t="shared" si="2"/>
        <v>20216.58000000002</v>
      </c>
    </row>
    <row r="151" spans="1:6" ht="12.75">
      <c r="A151" s="263">
        <v>43257</v>
      </c>
      <c r="B151" s="286" t="s">
        <v>434</v>
      </c>
      <c r="C151" s="286" t="s">
        <v>150</v>
      </c>
      <c r="D151" s="265">
        <v>94</v>
      </c>
      <c r="E151" s="262">
        <v>0</v>
      </c>
      <c r="F151" s="262">
        <f t="shared" si="2"/>
        <v>20122.58000000002</v>
      </c>
    </row>
    <row r="152" spans="1:6" ht="12.75">
      <c r="A152" s="267">
        <v>43258</v>
      </c>
      <c r="B152" s="288" t="s">
        <v>439</v>
      </c>
      <c r="C152" s="288" t="s">
        <v>440</v>
      </c>
      <c r="D152" s="277">
        <v>0</v>
      </c>
      <c r="E152" s="279">
        <v>39.2</v>
      </c>
      <c r="F152" s="262">
        <f t="shared" si="2"/>
        <v>20161.78000000002</v>
      </c>
    </row>
    <row r="153" spans="1:6" ht="12.75">
      <c r="A153" s="261">
        <v>43265</v>
      </c>
      <c r="B153" s="287" t="s">
        <v>389</v>
      </c>
      <c r="C153" s="287" t="s">
        <v>302</v>
      </c>
      <c r="D153" s="265">
        <v>0</v>
      </c>
      <c r="E153" s="262">
        <v>165.6</v>
      </c>
      <c r="F153" s="262">
        <f t="shared" si="2"/>
        <v>20327.38000000002</v>
      </c>
    </row>
    <row r="154" spans="1:6" ht="12.75">
      <c r="A154" s="268">
        <v>43266</v>
      </c>
      <c r="B154" s="286" t="s">
        <v>182</v>
      </c>
      <c r="C154" s="286" t="s">
        <v>208</v>
      </c>
      <c r="D154" s="265">
        <v>1500</v>
      </c>
      <c r="E154" s="262">
        <v>0</v>
      </c>
      <c r="F154" s="262">
        <f t="shared" si="2"/>
        <v>18827.38000000002</v>
      </c>
    </row>
    <row r="155" spans="1:6" ht="12.75">
      <c r="A155" s="268">
        <v>43266</v>
      </c>
      <c r="B155" s="286" t="s">
        <v>441</v>
      </c>
      <c r="C155" s="286" t="s">
        <v>150</v>
      </c>
      <c r="D155" s="265">
        <v>2971.15</v>
      </c>
      <c r="E155" s="262">
        <v>0</v>
      </c>
      <c r="F155" s="262">
        <f t="shared" si="2"/>
        <v>15856.23000000002</v>
      </c>
    </row>
    <row r="156" spans="1:6" ht="12.75">
      <c r="A156" s="261">
        <v>43271</v>
      </c>
      <c r="B156" s="286" t="s">
        <v>450</v>
      </c>
      <c r="C156" s="286" t="s">
        <v>208</v>
      </c>
      <c r="D156" s="265">
        <v>0</v>
      </c>
      <c r="E156" s="262">
        <v>4371.6</v>
      </c>
      <c r="F156" s="262">
        <f t="shared" si="2"/>
        <v>20227.83000000002</v>
      </c>
    </row>
    <row r="157" spans="1:6" ht="12.75">
      <c r="A157" s="261">
        <v>43271</v>
      </c>
      <c r="B157" s="286" t="s">
        <v>450</v>
      </c>
      <c r="C157" s="286" t="s">
        <v>208</v>
      </c>
      <c r="D157" s="265">
        <v>0</v>
      </c>
      <c r="E157" s="262">
        <v>1087.6</v>
      </c>
      <c r="F157" s="262">
        <f t="shared" si="2"/>
        <v>21315.43000000002</v>
      </c>
    </row>
    <row r="158" spans="1:6" ht="12.75">
      <c r="A158" s="261">
        <v>43271</v>
      </c>
      <c r="B158" s="286" t="s">
        <v>445</v>
      </c>
      <c r="C158" s="286" t="s">
        <v>150</v>
      </c>
      <c r="D158" s="265">
        <v>11</v>
      </c>
      <c r="E158" s="262">
        <v>0</v>
      </c>
      <c r="F158" s="262">
        <f t="shared" si="2"/>
        <v>21304.43000000002</v>
      </c>
    </row>
    <row r="159" spans="1:6" ht="12.75">
      <c r="A159" s="319">
        <v>43271</v>
      </c>
      <c r="B159" s="286" t="s">
        <v>450</v>
      </c>
      <c r="C159" s="286" t="s">
        <v>208</v>
      </c>
      <c r="D159" s="265">
        <v>0</v>
      </c>
      <c r="E159" s="262">
        <v>103.2</v>
      </c>
      <c r="F159" s="262">
        <f t="shared" si="2"/>
        <v>21407.63000000002</v>
      </c>
    </row>
    <row r="160" spans="1:6" ht="12.75">
      <c r="A160" s="261">
        <v>43272</v>
      </c>
      <c r="B160" s="288" t="s">
        <v>451</v>
      </c>
      <c r="C160" s="288" t="s">
        <v>452</v>
      </c>
      <c r="D160" s="265">
        <v>0</v>
      </c>
      <c r="E160" s="262">
        <v>20</v>
      </c>
      <c r="F160" s="262">
        <f t="shared" si="2"/>
        <v>21427.63000000002</v>
      </c>
    </row>
    <row r="161" spans="1:6" ht="12.75">
      <c r="A161" s="261">
        <v>43272</v>
      </c>
      <c r="B161" s="286" t="s">
        <v>453</v>
      </c>
      <c r="C161" s="288" t="s">
        <v>208</v>
      </c>
      <c r="D161" s="265">
        <v>14.26</v>
      </c>
      <c r="E161" s="262">
        <v>0</v>
      </c>
      <c r="F161" s="262">
        <f t="shared" si="2"/>
        <v>21413.37000000002</v>
      </c>
    </row>
    <row r="162" spans="1:6" ht="12.75">
      <c r="A162" s="261">
        <v>43272</v>
      </c>
      <c r="B162" s="286" t="s">
        <v>453</v>
      </c>
      <c r="C162" s="288" t="s">
        <v>208</v>
      </c>
      <c r="D162" s="265">
        <v>5.98</v>
      </c>
      <c r="E162" s="262">
        <v>0</v>
      </c>
      <c r="F162" s="262">
        <f t="shared" si="2"/>
        <v>21407.39000000002</v>
      </c>
    </row>
    <row r="163" spans="1:6" ht="12.75">
      <c r="A163" s="268">
        <v>43273</v>
      </c>
      <c r="B163" s="286" t="s">
        <v>453</v>
      </c>
      <c r="C163" s="286" t="s">
        <v>208</v>
      </c>
      <c r="D163" s="265">
        <v>0.46</v>
      </c>
      <c r="E163" s="262">
        <v>0</v>
      </c>
      <c r="F163" s="262">
        <f t="shared" si="2"/>
        <v>21406.930000000022</v>
      </c>
    </row>
    <row r="164" spans="1:6" ht="12.75">
      <c r="A164" s="268">
        <v>43277</v>
      </c>
      <c r="B164" s="286" t="s">
        <v>454</v>
      </c>
      <c r="C164" s="286" t="s">
        <v>208</v>
      </c>
      <c r="D164" s="265">
        <v>10.2</v>
      </c>
      <c r="E164" s="262">
        <v>0</v>
      </c>
      <c r="F164" s="262">
        <f t="shared" si="2"/>
        <v>21396.73000000002</v>
      </c>
    </row>
    <row r="165" spans="1:6" ht="12.75">
      <c r="A165" s="261">
        <v>43279</v>
      </c>
      <c r="B165" s="287" t="s">
        <v>455</v>
      </c>
      <c r="C165" s="287" t="s">
        <v>456</v>
      </c>
      <c r="D165" s="265">
        <v>0</v>
      </c>
      <c r="E165" s="262">
        <v>122.4</v>
      </c>
      <c r="F165" s="262">
        <f t="shared" si="2"/>
        <v>21519.130000000023</v>
      </c>
    </row>
    <row r="166" spans="1:6" ht="12.75">
      <c r="A166" s="268">
        <v>43283</v>
      </c>
      <c r="B166" s="286" t="s">
        <v>457</v>
      </c>
      <c r="C166" s="286" t="s">
        <v>458</v>
      </c>
      <c r="D166" s="265">
        <v>119.12</v>
      </c>
      <c r="E166" s="262">
        <v>0</v>
      </c>
      <c r="F166" s="262">
        <f t="shared" si="2"/>
        <v>21400.010000000024</v>
      </c>
    </row>
    <row r="167" spans="1:6" ht="12.75">
      <c r="A167" s="267">
        <v>43284</v>
      </c>
      <c r="B167" s="288" t="s">
        <v>226</v>
      </c>
      <c r="C167" s="286" t="s">
        <v>208</v>
      </c>
      <c r="D167" s="262">
        <v>8.52</v>
      </c>
      <c r="E167" s="262">
        <v>0</v>
      </c>
      <c r="F167" s="262">
        <f t="shared" si="2"/>
        <v>21391.490000000023</v>
      </c>
    </row>
    <row r="168" spans="1:6" ht="12.75">
      <c r="A168" s="267">
        <v>43284</v>
      </c>
      <c r="B168" s="288" t="s">
        <v>459</v>
      </c>
      <c r="C168" s="288" t="s">
        <v>150</v>
      </c>
      <c r="D168" s="265">
        <v>0</v>
      </c>
      <c r="E168" s="262">
        <v>168</v>
      </c>
      <c r="F168" s="262">
        <f t="shared" si="2"/>
        <v>21559.490000000023</v>
      </c>
    </row>
    <row r="169" spans="1:6" ht="12.75">
      <c r="A169" s="268">
        <v>43284</v>
      </c>
      <c r="B169" s="287" t="s">
        <v>460</v>
      </c>
      <c r="C169" s="287" t="s">
        <v>150</v>
      </c>
      <c r="D169" s="265">
        <v>0</v>
      </c>
      <c r="E169" s="262">
        <v>12</v>
      </c>
      <c r="F169" s="262">
        <f t="shared" si="2"/>
        <v>21571.490000000023</v>
      </c>
    </row>
    <row r="170" spans="1:6" ht="12.75">
      <c r="A170" s="267">
        <v>43291</v>
      </c>
      <c r="B170" s="288" t="s">
        <v>468</v>
      </c>
      <c r="C170" s="288" t="s">
        <v>208</v>
      </c>
      <c r="D170" s="265">
        <v>0</v>
      </c>
      <c r="E170" s="262">
        <v>60</v>
      </c>
      <c r="F170" s="262">
        <f t="shared" si="2"/>
        <v>21631.490000000023</v>
      </c>
    </row>
    <row r="171" spans="1:6" ht="12.75">
      <c r="A171" s="268">
        <v>43292</v>
      </c>
      <c r="B171" s="287" t="s">
        <v>298</v>
      </c>
      <c r="C171" s="286" t="s">
        <v>208</v>
      </c>
      <c r="D171" s="265">
        <v>0.46</v>
      </c>
      <c r="E171" s="262">
        <v>0</v>
      </c>
      <c r="F171" s="262">
        <f t="shared" si="2"/>
        <v>21631.030000000024</v>
      </c>
    </row>
    <row r="172" spans="1:6" ht="12.75">
      <c r="A172" s="261">
        <v>43297</v>
      </c>
      <c r="B172" s="287" t="s">
        <v>182</v>
      </c>
      <c r="C172" s="287" t="s">
        <v>208</v>
      </c>
      <c r="D172" s="262">
        <v>1500</v>
      </c>
      <c r="E172" s="262">
        <v>0</v>
      </c>
      <c r="F172" s="262">
        <f t="shared" si="2"/>
        <v>20131.030000000024</v>
      </c>
    </row>
    <row r="173" spans="1:6" ht="12.75">
      <c r="A173" s="267">
        <v>43297</v>
      </c>
      <c r="B173" s="286" t="s">
        <v>469</v>
      </c>
      <c r="C173" s="286" t="s">
        <v>208</v>
      </c>
      <c r="D173" s="265">
        <v>3713.67</v>
      </c>
      <c r="E173" s="262">
        <v>0</v>
      </c>
      <c r="F173" s="262">
        <f t="shared" si="2"/>
        <v>16417.360000000022</v>
      </c>
    </row>
    <row r="174" spans="1:6" ht="12.75">
      <c r="A174" s="267">
        <v>43299</v>
      </c>
      <c r="B174" s="286" t="s">
        <v>389</v>
      </c>
      <c r="C174" s="286" t="s">
        <v>303</v>
      </c>
      <c r="D174" s="265">
        <v>0</v>
      </c>
      <c r="E174" s="262">
        <v>393.6</v>
      </c>
      <c r="F174" s="262">
        <f t="shared" si="2"/>
        <v>16810.96000000002</v>
      </c>
    </row>
    <row r="175" spans="1:6" ht="12.75">
      <c r="A175" s="267">
        <v>43301</v>
      </c>
      <c r="B175" s="286" t="s">
        <v>472</v>
      </c>
      <c r="C175" s="286" t="s">
        <v>208</v>
      </c>
      <c r="D175" s="265">
        <v>0</v>
      </c>
      <c r="E175" s="262">
        <v>5676.8</v>
      </c>
      <c r="F175" s="262">
        <f t="shared" si="2"/>
        <v>22487.76000000002</v>
      </c>
    </row>
    <row r="176" spans="1:6" ht="12.75">
      <c r="A176" s="267">
        <v>43301</v>
      </c>
      <c r="B176" s="286" t="s">
        <v>472</v>
      </c>
      <c r="C176" s="286" t="s">
        <v>208</v>
      </c>
      <c r="D176" s="265">
        <v>0</v>
      </c>
      <c r="E176" s="262">
        <v>1030.2</v>
      </c>
      <c r="F176" s="262">
        <f t="shared" si="2"/>
        <v>23517.96000000002</v>
      </c>
    </row>
    <row r="177" spans="1:6" ht="12.75">
      <c r="A177" s="267">
        <v>43304</v>
      </c>
      <c r="B177" s="286" t="s">
        <v>473</v>
      </c>
      <c r="C177" s="286" t="s">
        <v>208</v>
      </c>
      <c r="D177" s="265">
        <v>0</v>
      </c>
      <c r="E177" s="262">
        <v>60</v>
      </c>
      <c r="F177" s="262">
        <f t="shared" si="2"/>
        <v>23577.96000000002</v>
      </c>
    </row>
    <row r="178" spans="1:6" ht="12.75">
      <c r="A178" s="267">
        <v>43306</v>
      </c>
      <c r="B178" s="287" t="s">
        <v>455</v>
      </c>
      <c r="C178" s="286" t="s">
        <v>474</v>
      </c>
      <c r="D178" s="277">
        <v>0</v>
      </c>
      <c r="E178" s="279">
        <v>20</v>
      </c>
      <c r="F178" s="262">
        <f t="shared" si="2"/>
        <v>23597.96000000002</v>
      </c>
    </row>
    <row r="179" spans="1:6" ht="12.75">
      <c r="A179" s="267">
        <v>43302</v>
      </c>
      <c r="B179" s="286" t="s">
        <v>453</v>
      </c>
      <c r="C179" s="288" t="s">
        <v>208</v>
      </c>
      <c r="D179" s="265">
        <v>16.56</v>
      </c>
      <c r="E179" s="262">
        <v>0</v>
      </c>
      <c r="F179" s="262">
        <f t="shared" si="2"/>
        <v>23581.40000000002</v>
      </c>
    </row>
    <row r="180" spans="1:6" ht="12.75">
      <c r="A180" s="267">
        <v>43302</v>
      </c>
      <c r="B180" s="286" t="s">
        <v>453</v>
      </c>
      <c r="C180" s="288" t="s">
        <v>208</v>
      </c>
      <c r="D180" s="265">
        <v>5.52</v>
      </c>
      <c r="E180" s="262">
        <v>0</v>
      </c>
      <c r="F180" s="262">
        <f t="shared" si="2"/>
        <v>23575.88000000002</v>
      </c>
    </row>
    <row r="181" spans="1:6" ht="12.75">
      <c r="A181" s="267">
        <v>43307</v>
      </c>
      <c r="B181" s="286" t="s">
        <v>475</v>
      </c>
      <c r="C181" s="286" t="s">
        <v>208</v>
      </c>
      <c r="D181" s="262">
        <v>10.2</v>
      </c>
      <c r="E181" s="262">
        <v>0</v>
      </c>
      <c r="F181" s="262">
        <f t="shared" si="2"/>
        <v>23565.68000000002</v>
      </c>
    </row>
    <row r="182" spans="1:6" ht="12.75">
      <c r="A182" s="248">
        <v>43311</v>
      </c>
      <c r="B182" s="208" t="s">
        <v>476</v>
      </c>
      <c r="C182" s="232" t="s">
        <v>150</v>
      </c>
      <c r="D182" s="247">
        <v>140.6</v>
      </c>
      <c r="E182" s="217">
        <v>0</v>
      </c>
      <c r="F182" s="262">
        <f t="shared" si="2"/>
        <v>23425.08000000002</v>
      </c>
    </row>
    <row r="183" spans="1:6" ht="12.75">
      <c r="A183" s="267">
        <v>43313</v>
      </c>
      <c r="B183" s="286" t="s">
        <v>408</v>
      </c>
      <c r="C183" s="286" t="s">
        <v>151</v>
      </c>
      <c r="D183" s="265">
        <v>0</v>
      </c>
      <c r="E183" s="262">
        <v>476.4</v>
      </c>
      <c r="F183" s="262">
        <f t="shared" si="2"/>
        <v>23901.48000000002</v>
      </c>
    </row>
    <row r="184" spans="1:6" ht="12.75">
      <c r="A184" s="267">
        <v>43314</v>
      </c>
      <c r="B184" s="286" t="s">
        <v>226</v>
      </c>
      <c r="C184" s="286" t="s">
        <v>208</v>
      </c>
      <c r="D184" s="265">
        <v>8.52</v>
      </c>
      <c r="E184" s="262">
        <v>0</v>
      </c>
      <c r="F184" s="262">
        <f t="shared" si="2"/>
        <v>23892.96000000002</v>
      </c>
    </row>
    <row r="185" spans="1:6" ht="12.75">
      <c r="A185" s="261">
        <v>43314</v>
      </c>
      <c r="B185" s="287" t="s">
        <v>479</v>
      </c>
      <c r="C185" s="287" t="s">
        <v>150</v>
      </c>
      <c r="D185" s="265">
        <v>0</v>
      </c>
      <c r="E185" s="262">
        <v>350</v>
      </c>
      <c r="F185" s="262">
        <f t="shared" si="2"/>
        <v>24242.96000000002</v>
      </c>
    </row>
    <row r="186" spans="1:6" ht="12.75">
      <c r="A186" s="261">
        <v>43314</v>
      </c>
      <c r="B186" s="287" t="s">
        <v>483</v>
      </c>
      <c r="C186" s="287" t="s">
        <v>150</v>
      </c>
      <c r="D186" s="265">
        <v>0</v>
      </c>
      <c r="E186" s="262">
        <v>48</v>
      </c>
      <c r="F186" s="262">
        <f t="shared" si="2"/>
        <v>24290.96000000002</v>
      </c>
    </row>
    <row r="187" spans="1:6" ht="12.75">
      <c r="A187" s="267">
        <v>43315</v>
      </c>
      <c r="B187" s="286" t="s">
        <v>480</v>
      </c>
      <c r="C187" s="286" t="s">
        <v>150</v>
      </c>
      <c r="D187" s="265">
        <v>0</v>
      </c>
      <c r="E187" s="262">
        <v>192</v>
      </c>
      <c r="F187" s="262">
        <f t="shared" si="2"/>
        <v>24482.96000000002</v>
      </c>
    </row>
    <row r="188" spans="1:6" ht="12.75">
      <c r="A188" s="263">
        <v>43315</v>
      </c>
      <c r="B188" s="286" t="s">
        <v>482</v>
      </c>
      <c r="C188" s="286" t="s">
        <v>150</v>
      </c>
      <c r="D188" s="265">
        <v>0</v>
      </c>
      <c r="E188" s="262">
        <v>1267.8</v>
      </c>
      <c r="F188" s="262">
        <f t="shared" si="2"/>
        <v>25750.76000000002</v>
      </c>
    </row>
    <row r="189" spans="1:6" ht="12.75">
      <c r="A189" s="270">
        <v>43315</v>
      </c>
      <c r="B189" s="286" t="s">
        <v>484</v>
      </c>
      <c r="C189" s="286" t="s">
        <v>150</v>
      </c>
      <c r="D189" s="265">
        <v>48</v>
      </c>
      <c r="E189" s="265">
        <v>0</v>
      </c>
      <c r="F189" s="262">
        <f t="shared" si="2"/>
        <v>25702.76000000002</v>
      </c>
    </row>
    <row r="190" spans="1:6" ht="12.75">
      <c r="A190" s="268">
        <v>43315</v>
      </c>
      <c r="B190" s="286" t="s">
        <v>485</v>
      </c>
      <c r="C190" s="286" t="s">
        <v>150</v>
      </c>
      <c r="D190" s="265">
        <v>1267.8</v>
      </c>
      <c r="E190" s="262">
        <v>0</v>
      </c>
      <c r="F190" s="262">
        <f t="shared" si="2"/>
        <v>24434.96000000002</v>
      </c>
    </row>
    <row r="191" spans="1:6" ht="12.75">
      <c r="A191" s="267">
        <v>43319</v>
      </c>
      <c r="B191" s="286" t="s">
        <v>486</v>
      </c>
      <c r="C191" s="286" t="s">
        <v>208</v>
      </c>
      <c r="D191" s="265">
        <v>0</v>
      </c>
      <c r="E191" s="262">
        <v>60</v>
      </c>
      <c r="F191" s="262">
        <f t="shared" si="2"/>
        <v>24494.96000000002</v>
      </c>
    </row>
    <row r="192" spans="1:6" ht="12.75">
      <c r="A192" s="319">
        <v>43320</v>
      </c>
      <c r="B192" s="287" t="s">
        <v>453</v>
      </c>
      <c r="C192" s="287" t="s">
        <v>208</v>
      </c>
      <c r="D192" s="265">
        <v>0.46</v>
      </c>
      <c r="E192" s="262">
        <v>0</v>
      </c>
      <c r="F192" s="262">
        <f t="shared" si="2"/>
        <v>24494.500000000022</v>
      </c>
    </row>
    <row r="193" spans="1:6" ht="12.75">
      <c r="A193" s="267">
        <v>43328</v>
      </c>
      <c r="B193" s="286" t="s">
        <v>489</v>
      </c>
      <c r="C193" s="286" t="s">
        <v>150</v>
      </c>
      <c r="D193" s="265">
        <v>5231.4</v>
      </c>
      <c r="E193" s="262">
        <v>0</v>
      </c>
      <c r="F193" s="262">
        <f t="shared" si="2"/>
        <v>19263.10000000002</v>
      </c>
    </row>
    <row r="194" spans="1:6" ht="12.75">
      <c r="A194" s="267">
        <v>43328</v>
      </c>
      <c r="B194" s="287" t="s">
        <v>182</v>
      </c>
      <c r="C194" s="287" t="s">
        <v>208</v>
      </c>
      <c r="D194" s="265">
        <v>1500</v>
      </c>
      <c r="E194" s="265">
        <v>0</v>
      </c>
      <c r="F194" s="262">
        <f t="shared" si="2"/>
        <v>17763.10000000002</v>
      </c>
    </row>
    <row r="195" spans="1:6" ht="12.75">
      <c r="A195" s="261">
        <v>43332</v>
      </c>
      <c r="B195" s="286" t="s">
        <v>493</v>
      </c>
      <c r="C195" s="287" t="s">
        <v>208</v>
      </c>
      <c r="D195" s="265">
        <v>0</v>
      </c>
      <c r="E195" s="265">
        <v>22933.6</v>
      </c>
      <c r="F195" s="262">
        <f t="shared" si="2"/>
        <v>40696.70000000002</v>
      </c>
    </row>
    <row r="196" spans="1:6" ht="12.75">
      <c r="A196" s="261">
        <v>43332</v>
      </c>
      <c r="B196" s="286" t="s">
        <v>493</v>
      </c>
      <c r="C196" s="287" t="s">
        <v>208</v>
      </c>
      <c r="D196" s="265">
        <v>0</v>
      </c>
      <c r="E196" s="265">
        <v>339</v>
      </c>
      <c r="F196" s="262">
        <f t="shared" si="2"/>
        <v>41035.70000000002</v>
      </c>
    </row>
    <row r="197" spans="1:6" ht="12.75">
      <c r="A197" s="261">
        <v>43333</v>
      </c>
      <c r="B197" s="287" t="s">
        <v>453</v>
      </c>
      <c r="C197" s="287" t="s">
        <v>208</v>
      </c>
      <c r="D197" s="265">
        <v>20.7</v>
      </c>
      <c r="E197" s="265">
        <v>0</v>
      </c>
      <c r="F197" s="262">
        <f t="shared" si="2"/>
        <v>41015.00000000002</v>
      </c>
    </row>
    <row r="198" spans="1:6" ht="12.75">
      <c r="A198" s="319">
        <v>43333</v>
      </c>
      <c r="B198" s="287" t="s">
        <v>453</v>
      </c>
      <c r="C198" s="287" t="s">
        <v>208</v>
      </c>
      <c r="D198" s="265">
        <v>0.92</v>
      </c>
      <c r="E198" s="265">
        <v>0</v>
      </c>
      <c r="F198" s="262">
        <f t="shared" si="2"/>
        <v>41014.08000000002</v>
      </c>
    </row>
    <row r="199" spans="1:6" ht="12.75">
      <c r="A199" s="261">
        <v>43339</v>
      </c>
      <c r="B199" s="287" t="s">
        <v>389</v>
      </c>
      <c r="C199" s="287" t="s">
        <v>302</v>
      </c>
      <c r="D199" s="265">
        <v>0</v>
      </c>
      <c r="E199" s="265">
        <v>12</v>
      </c>
      <c r="F199" s="262">
        <f t="shared" si="2"/>
        <v>41026.08000000002</v>
      </c>
    </row>
    <row r="200" spans="1:6" ht="12.75">
      <c r="A200" s="261">
        <v>43340</v>
      </c>
      <c r="B200" s="287" t="s">
        <v>496</v>
      </c>
      <c r="C200" s="287" t="s">
        <v>208</v>
      </c>
      <c r="D200" s="265">
        <v>10.2</v>
      </c>
      <c r="E200" s="265">
        <v>0</v>
      </c>
      <c r="F200" s="262">
        <f t="shared" si="2"/>
        <v>41015.88000000003</v>
      </c>
    </row>
    <row r="201" spans="1:6" ht="12.75">
      <c r="A201" s="261">
        <v>43346</v>
      </c>
      <c r="B201" s="287" t="s">
        <v>497</v>
      </c>
      <c r="C201" s="287" t="s">
        <v>150</v>
      </c>
      <c r="D201" s="265">
        <v>0</v>
      </c>
      <c r="E201" s="265">
        <v>120</v>
      </c>
      <c r="F201" s="262">
        <f t="shared" si="2"/>
        <v>41135.88000000003</v>
      </c>
    </row>
    <row r="202" spans="1:6" ht="12.75">
      <c r="A202" s="261">
        <v>43347</v>
      </c>
      <c r="B202" s="287" t="s">
        <v>498</v>
      </c>
      <c r="C202" s="287" t="s">
        <v>150</v>
      </c>
      <c r="D202" s="265">
        <v>0</v>
      </c>
      <c r="E202" s="265">
        <v>2673</v>
      </c>
      <c r="F202" s="262">
        <f t="shared" si="2"/>
        <v>43808.88000000003</v>
      </c>
    </row>
    <row r="203" spans="1:6" ht="12.75">
      <c r="A203" s="261">
        <v>43347</v>
      </c>
      <c r="B203" s="287" t="s">
        <v>499</v>
      </c>
      <c r="C203" s="287" t="s">
        <v>150</v>
      </c>
      <c r="D203" s="265">
        <v>0</v>
      </c>
      <c r="E203" s="265">
        <v>39.2</v>
      </c>
      <c r="F203" s="262">
        <f t="shared" si="2"/>
        <v>43848.08000000002</v>
      </c>
    </row>
    <row r="204" spans="1:6" ht="12.75">
      <c r="A204" s="261">
        <v>43347</v>
      </c>
      <c r="B204" s="287" t="s">
        <v>226</v>
      </c>
      <c r="C204" s="287" t="s">
        <v>208</v>
      </c>
      <c r="D204" s="265">
        <v>8.52</v>
      </c>
      <c r="E204" s="265">
        <v>0</v>
      </c>
      <c r="F204" s="262">
        <f aca="true" t="shared" si="3" ref="F204:F226">SUM(F203+E204-D204)</f>
        <v>43839.56000000003</v>
      </c>
    </row>
    <row r="205" spans="1:6" ht="12.75">
      <c r="A205" s="261">
        <v>43349</v>
      </c>
      <c r="B205" s="287" t="s">
        <v>431</v>
      </c>
      <c r="C205" s="287" t="s">
        <v>150</v>
      </c>
      <c r="D205" s="265">
        <v>1500</v>
      </c>
      <c r="E205" s="265">
        <v>0</v>
      </c>
      <c r="F205" s="262">
        <f t="shared" si="3"/>
        <v>42339.56000000003</v>
      </c>
    </row>
    <row r="206" spans="1:6" ht="12.75">
      <c r="A206" s="261">
        <v>43350</v>
      </c>
      <c r="B206" s="287" t="s">
        <v>408</v>
      </c>
      <c r="C206" s="287" t="s">
        <v>504</v>
      </c>
      <c r="D206" s="265">
        <v>0</v>
      </c>
      <c r="E206" s="265">
        <v>4698</v>
      </c>
      <c r="F206" s="262">
        <f t="shared" si="3"/>
        <v>47037.56000000003</v>
      </c>
    </row>
    <row r="207" spans="1:6" ht="12.75">
      <c r="A207" s="261">
        <v>43355</v>
      </c>
      <c r="B207" s="287" t="s">
        <v>41</v>
      </c>
      <c r="C207" s="287" t="s">
        <v>150</v>
      </c>
      <c r="D207" s="265">
        <v>0</v>
      </c>
      <c r="E207" s="265">
        <v>5520</v>
      </c>
      <c r="F207" s="262">
        <f t="shared" si="3"/>
        <v>52557.56000000003</v>
      </c>
    </row>
    <row r="208" spans="1:6" ht="12.75">
      <c r="A208" s="261">
        <v>43360</v>
      </c>
      <c r="B208" s="287" t="s">
        <v>506</v>
      </c>
      <c r="C208" s="287" t="s">
        <v>150</v>
      </c>
      <c r="D208" s="265">
        <v>0</v>
      </c>
      <c r="E208" s="265">
        <v>36</v>
      </c>
      <c r="F208" s="262">
        <f t="shared" si="3"/>
        <v>52593.56000000003</v>
      </c>
    </row>
    <row r="209" spans="1:6" ht="12.75">
      <c r="A209" s="261">
        <v>43360</v>
      </c>
      <c r="B209" s="287" t="s">
        <v>508</v>
      </c>
      <c r="C209" s="287" t="s">
        <v>150</v>
      </c>
      <c r="D209" s="265">
        <v>16</v>
      </c>
      <c r="E209" s="265">
        <v>0</v>
      </c>
      <c r="F209" s="262">
        <f t="shared" si="3"/>
        <v>52577.56000000003</v>
      </c>
    </row>
    <row r="210" spans="1:6" ht="12.75">
      <c r="A210" s="261">
        <v>43360</v>
      </c>
      <c r="B210" s="287" t="s">
        <v>509</v>
      </c>
      <c r="C210" s="287" t="s">
        <v>150</v>
      </c>
      <c r="D210" s="265">
        <v>12152.62</v>
      </c>
      <c r="E210" s="265">
        <v>0</v>
      </c>
      <c r="F210" s="262">
        <f t="shared" si="3"/>
        <v>40424.940000000024</v>
      </c>
    </row>
    <row r="211" spans="1:6" ht="12.75">
      <c r="A211" s="261">
        <v>43360</v>
      </c>
      <c r="B211" s="287" t="s">
        <v>510</v>
      </c>
      <c r="C211" s="287" t="s">
        <v>150</v>
      </c>
      <c r="D211" s="265">
        <v>6529</v>
      </c>
      <c r="E211" s="265">
        <v>0</v>
      </c>
      <c r="F211" s="262">
        <f t="shared" si="3"/>
        <v>33895.940000000024</v>
      </c>
    </row>
    <row r="212" spans="1:6" ht="12.75">
      <c r="A212" s="261">
        <v>43360</v>
      </c>
      <c r="B212" s="287" t="s">
        <v>182</v>
      </c>
      <c r="C212" s="287" t="s">
        <v>208</v>
      </c>
      <c r="D212" s="265">
        <v>1500</v>
      </c>
      <c r="E212" s="265">
        <v>0</v>
      </c>
      <c r="F212" s="262">
        <f t="shared" si="3"/>
        <v>32395.940000000024</v>
      </c>
    </row>
    <row r="213" spans="1:6" ht="12.75">
      <c r="A213" s="261">
        <v>43361</v>
      </c>
      <c r="B213" s="287" t="s">
        <v>515</v>
      </c>
      <c r="C213" s="287" t="s">
        <v>150</v>
      </c>
      <c r="D213" s="265">
        <v>0</v>
      </c>
      <c r="E213" s="265">
        <v>84</v>
      </c>
      <c r="F213" s="262">
        <f t="shared" si="3"/>
        <v>32479.940000000024</v>
      </c>
    </row>
    <row r="214" spans="1:6" ht="12.75">
      <c r="A214" s="261">
        <v>43363</v>
      </c>
      <c r="B214" s="287" t="s">
        <v>516</v>
      </c>
      <c r="C214" s="287" t="s">
        <v>150</v>
      </c>
      <c r="D214" s="265">
        <v>0</v>
      </c>
      <c r="E214" s="265">
        <v>16</v>
      </c>
      <c r="F214" s="262">
        <f t="shared" si="3"/>
        <v>32495.940000000024</v>
      </c>
    </row>
    <row r="215" spans="1:6" ht="12.75">
      <c r="A215" s="261">
        <v>43363</v>
      </c>
      <c r="B215" s="287" t="s">
        <v>389</v>
      </c>
      <c r="C215" s="287" t="s">
        <v>302</v>
      </c>
      <c r="D215" s="265">
        <v>0</v>
      </c>
      <c r="E215" s="265">
        <v>39.2</v>
      </c>
      <c r="F215" s="262">
        <f t="shared" si="3"/>
        <v>32535.140000000025</v>
      </c>
    </row>
    <row r="216" spans="1:6" ht="12.75">
      <c r="A216" s="261">
        <v>43363</v>
      </c>
      <c r="B216" s="287" t="s">
        <v>389</v>
      </c>
      <c r="C216" s="287" t="s">
        <v>302</v>
      </c>
      <c r="D216" s="265">
        <v>0</v>
      </c>
      <c r="E216" s="265">
        <v>75.2</v>
      </c>
      <c r="F216" s="262">
        <f t="shared" si="3"/>
        <v>32610.340000000026</v>
      </c>
    </row>
    <row r="217" spans="1:6" ht="12.75">
      <c r="A217" s="261">
        <v>43364</v>
      </c>
      <c r="B217" s="287" t="s">
        <v>453</v>
      </c>
      <c r="C217" s="287" t="s">
        <v>208</v>
      </c>
      <c r="D217" s="265">
        <v>23</v>
      </c>
      <c r="E217" s="265">
        <v>0</v>
      </c>
      <c r="F217" s="262">
        <f t="shared" si="3"/>
        <v>32587.340000000026</v>
      </c>
    </row>
    <row r="218" spans="1:6" ht="12.75">
      <c r="A218" s="261">
        <v>43364</v>
      </c>
      <c r="B218" s="287" t="s">
        <v>453</v>
      </c>
      <c r="C218" s="287" t="s">
        <v>208</v>
      </c>
      <c r="D218" s="265">
        <v>0.46</v>
      </c>
      <c r="E218" s="265">
        <v>0</v>
      </c>
      <c r="F218" s="262">
        <f t="shared" si="3"/>
        <v>32586.880000000026</v>
      </c>
    </row>
    <row r="219" spans="1:6" ht="12.75">
      <c r="A219" s="267">
        <v>43367</v>
      </c>
      <c r="B219" s="286" t="s">
        <v>519</v>
      </c>
      <c r="C219" s="286" t="s">
        <v>150</v>
      </c>
      <c r="D219" s="265">
        <v>0</v>
      </c>
      <c r="E219" s="262">
        <v>24</v>
      </c>
      <c r="F219" s="262">
        <f t="shared" si="3"/>
        <v>32610.880000000026</v>
      </c>
    </row>
    <row r="220" spans="1:6" ht="12.75">
      <c r="A220" s="267">
        <v>43363</v>
      </c>
      <c r="B220" s="286" t="s">
        <v>520</v>
      </c>
      <c r="C220" s="287" t="s">
        <v>208</v>
      </c>
      <c r="D220" s="265">
        <v>0</v>
      </c>
      <c r="E220" s="262">
        <v>670.2</v>
      </c>
      <c r="F220" s="262">
        <f t="shared" si="3"/>
        <v>33281.08000000002</v>
      </c>
    </row>
    <row r="221" spans="1:6" ht="12.75">
      <c r="A221" s="267">
        <v>43363</v>
      </c>
      <c r="B221" s="286" t="s">
        <v>521</v>
      </c>
      <c r="C221" s="287" t="s">
        <v>208</v>
      </c>
      <c r="D221" s="265">
        <v>0</v>
      </c>
      <c r="E221" s="262">
        <v>29941.2</v>
      </c>
      <c r="F221" s="262">
        <f t="shared" si="3"/>
        <v>63222.28000000003</v>
      </c>
    </row>
    <row r="222" spans="1:6" ht="12.75">
      <c r="A222" s="261">
        <v>43368</v>
      </c>
      <c r="B222" s="286" t="s">
        <v>522</v>
      </c>
      <c r="C222" s="287" t="s">
        <v>208</v>
      </c>
      <c r="D222" s="262">
        <v>10.2</v>
      </c>
      <c r="E222" s="262">
        <v>0</v>
      </c>
      <c r="F222" s="262">
        <f t="shared" si="3"/>
        <v>63212.08000000003</v>
      </c>
    </row>
    <row r="223" spans="1:6" ht="12.75">
      <c r="A223" s="267">
        <v>43374</v>
      </c>
      <c r="B223" s="287" t="s">
        <v>528</v>
      </c>
      <c r="C223" s="287" t="s">
        <v>208</v>
      </c>
      <c r="D223" s="265">
        <v>0</v>
      </c>
      <c r="E223" s="265">
        <v>6184.8</v>
      </c>
      <c r="F223" s="262">
        <f t="shared" si="3"/>
        <v>69396.88000000003</v>
      </c>
    </row>
    <row r="224" spans="1:6" ht="12.75">
      <c r="A224" s="267">
        <v>43374</v>
      </c>
      <c r="B224" s="287" t="s">
        <v>528</v>
      </c>
      <c r="C224" s="288" t="s">
        <v>208</v>
      </c>
      <c r="D224" s="265">
        <v>0</v>
      </c>
      <c r="E224" s="265">
        <v>513.2</v>
      </c>
      <c r="F224" s="262">
        <f t="shared" si="3"/>
        <v>69910.08000000003</v>
      </c>
    </row>
    <row r="225" spans="1:6" ht="12.75">
      <c r="A225" s="261">
        <v>43375</v>
      </c>
      <c r="B225" s="287" t="s">
        <v>453</v>
      </c>
      <c r="C225" s="287" t="s">
        <v>208</v>
      </c>
      <c r="D225" s="265">
        <v>17.02</v>
      </c>
      <c r="E225" s="265">
        <v>0</v>
      </c>
      <c r="F225" s="262">
        <f t="shared" si="3"/>
        <v>69893.06000000003</v>
      </c>
    </row>
    <row r="226" spans="1:6" ht="12.75">
      <c r="A226" s="261">
        <v>43375</v>
      </c>
      <c r="B226" s="287" t="s">
        <v>453</v>
      </c>
      <c r="C226" s="287" t="s">
        <v>208</v>
      </c>
      <c r="D226" s="265">
        <v>0.92</v>
      </c>
      <c r="E226" s="265">
        <v>0</v>
      </c>
      <c r="F226" s="262">
        <f t="shared" si="3"/>
        <v>69892.14000000003</v>
      </c>
    </row>
    <row r="227" spans="1:6" ht="12.75">
      <c r="A227" s="267">
        <v>43375</v>
      </c>
      <c r="B227" s="287" t="s">
        <v>226</v>
      </c>
      <c r="C227" s="287" t="s">
        <v>208</v>
      </c>
      <c r="D227" s="265">
        <v>8.52</v>
      </c>
      <c r="E227" s="265">
        <v>0</v>
      </c>
      <c r="F227" s="262">
        <f aca="true" t="shared" si="4" ref="F227:F291">SUM(F226+E227-D227)</f>
        <v>69883.62000000002</v>
      </c>
    </row>
    <row r="228" spans="1:6" ht="12.75">
      <c r="A228" s="261">
        <v>43375</v>
      </c>
      <c r="B228" s="287" t="s">
        <v>529</v>
      </c>
      <c r="C228" s="287" t="s">
        <v>150</v>
      </c>
      <c r="D228" s="265">
        <v>0</v>
      </c>
      <c r="E228" s="265">
        <v>228</v>
      </c>
      <c r="F228" s="262">
        <f t="shared" si="4"/>
        <v>70111.62000000002</v>
      </c>
    </row>
    <row r="229" spans="1:6" ht="12.75">
      <c r="A229" s="261">
        <v>43378</v>
      </c>
      <c r="B229" s="287" t="s">
        <v>530</v>
      </c>
      <c r="C229" s="287" t="s">
        <v>150</v>
      </c>
      <c r="D229" s="265">
        <v>42</v>
      </c>
      <c r="E229" s="265">
        <v>0</v>
      </c>
      <c r="F229" s="262">
        <f t="shared" si="4"/>
        <v>70069.62000000002</v>
      </c>
    </row>
    <row r="230" spans="1:6" ht="12.75">
      <c r="A230" s="267">
        <v>43382</v>
      </c>
      <c r="B230" s="286" t="s">
        <v>532</v>
      </c>
      <c r="C230" s="286" t="s">
        <v>150</v>
      </c>
      <c r="D230" s="265">
        <v>2000</v>
      </c>
      <c r="E230" s="262">
        <v>0</v>
      </c>
      <c r="F230" s="262">
        <f t="shared" si="4"/>
        <v>68069.62000000002</v>
      </c>
    </row>
    <row r="231" spans="1:6" ht="12.75">
      <c r="A231" s="267">
        <v>43383</v>
      </c>
      <c r="B231" s="288" t="s">
        <v>534</v>
      </c>
      <c r="C231" s="288" t="s">
        <v>150</v>
      </c>
      <c r="D231" s="265">
        <v>0</v>
      </c>
      <c r="E231" s="262">
        <v>6890</v>
      </c>
      <c r="F231" s="262">
        <f t="shared" si="4"/>
        <v>74959.62000000002</v>
      </c>
    </row>
    <row r="232" spans="1:6" ht="12.75">
      <c r="A232" s="267">
        <v>43388</v>
      </c>
      <c r="B232" s="288" t="s">
        <v>182</v>
      </c>
      <c r="C232" s="288" t="s">
        <v>150</v>
      </c>
      <c r="D232" s="265">
        <v>1500</v>
      </c>
      <c r="E232" s="262">
        <v>0</v>
      </c>
      <c r="F232" s="262">
        <f t="shared" si="4"/>
        <v>73459.62000000002</v>
      </c>
    </row>
    <row r="233" spans="1:6" ht="12.75">
      <c r="A233" s="261">
        <v>43388</v>
      </c>
      <c r="B233" s="286" t="s">
        <v>536</v>
      </c>
      <c r="C233" s="286" t="s">
        <v>150</v>
      </c>
      <c r="D233" s="265">
        <v>9338</v>
      </c>
      <c r="E233" s="265">
        <v>0</v>
      </c>
      <c r="F233" s="262">
        <f t="shared" si="4"/>
        <v>64121.620000000024</v>
      </c>
    </row>
    <row r="234" spans="1:6" ht="12.75">
      <c r="A234" s="261">
        <v>43388</v>
      </c>
      <c r="B234" s="287" t="s">
        <v>537</v>
      </c>
      <c r="C234" s="287" t="s">
        <v>150</v>
      </c>
      <c r="D234" s="265">
        <v>10000</v>
      </c>
      <c r="E234" s="265">
        <v>0</v>
      </c>
      <c r="F234" s="262">
        <f t="shared" si="4"/>
        <v>54121.620000000024</v>
      </c>
    </row>
    <row r="235" spans="1:6" ht="12.75">
      <c r="A235" s="267">
        <v>43388</v>
      </c>
      <c r="B235" s="287" t="s">
        <v>537</v>
      </c>
      <c r="C235" s="286" t="s">
        <v>150</v>
      </c>
      <c r="D235" s="265">
        <v>5784.61</v>
      </c>
      <c r="E235" s="262">
        <v>0</v>
      </c>
      <c r="F235" s="262">
        <f t="shared" si="4"/>
        <v>48337.010000000024</v>
      </c>
    </row>
    <row r="236" spans="1:6" ht="12.75">
      <c r="A236" s="261">
        <v>43388</v>
      </c>
      <c r="B236" s="287" t="s">
        <v>542</v>
      </c>
      <c r="C236" s="287" t="s">
        <v>160</v>
      </c>
      <c r="D236" s="265">
        <v>84.4</v>
      </c>
      <c r="E236" s="262">
        <v>0</v>
      </c>
      <c r="F236" s="262">
        <f t="shared" si="4"/>
        <v>48252.61000000002</v>
      </c>
    </row>
    <row r="237" spans="1:6" ht="12.75">
      <c r="A237" s="261">
        <v>43395</v>
      </c>
      <c r="B237" s="287" t="s">
        <v>546</v>
      </c>
      <c r="C237" s="287" t="s">
        <v>208</v>
      </c>
      <c r="D237" s="265">
        <v>0</v>
      </c>
      <c r="E237" s="265">
        <v>17558.25</v>
      </c>
      <c r="F237" s="262">
        <f t="shared" si="4"/>
        <v>65810.86000000002</v>
      </c>
    </row>
    <row r="238" spans="1:6" ht="12.75">
      <c r="A238" s="261">
        <v>43395</v>
      </c>
      <c r="B238" s="287" t="s">
        <v>544</v>
      </c>
      <c r="C238" s="288" t="s">
        <v>208</v>
      </c>
      <c r="D238" s="265">
        <v>0</v>
      </c>
      <c r="E238" s="265">
        <v>1266.95</v>
      </c>
      <c r="F238" s="262">
        <f t="shared" si="4"/>
        <v>67077.81000000001</v>
      </c>
    </row>
    <row r="239" spans="1:6" ht="12.75">
      <c r="A239" s="261">
        <v>43396</v>
      </c>
      <c r="B239" s="287" t="s">
        <v>548</v>
      </c>
      <c r="C239" s="287" t="s">
        <v>547</v>
      </c>
      <c r="D239" s="294">
        <v>80.64</v>
      </c>
      <c r="E239" s="294">
        <v>0</v>
      </c>
      <c r="F239" s="262">
        <f t="shared" si="4"/>
        <v>66997.17000000001</v>
      </c>
    </row>
    <row r="240" spans="1:6" ht="12.75">
      <c r="A240" s="261">
        <v>43396</v>
      </c>
      <c r="B240" s="287" t="s">
        <v>298</v>
      </c>
      <c r="C240" s="287" t="s">
        <v>208</v>
      </c>
      <c r="D240" s="294">
        <v>31.28</v>
      </c>
      <c r="E240" s="294">
        <v>0</v>
      </c>
      <c r="F240" s="262">
        <f t="shared" si="4"/>
        <v>66965.89000000001</v>
      </c>
    </row>
    <row r="241" spans="1:6" ht="12.75">
      <c r="A241" s="261">
        <v>43396</v>
      </c>
      <c r="B241" s="287" t="s">
        <v>298</v>
      </c>
      <c r="C241" s="286" t="s">
        <v>208</v>
      </c>
      <c r="D241" s="294">
        <v>1.84</v>
      </c>
      <c r="E241" s="322">
        <v>0</v>
      </c>
      <c r="F241" s="262">
        <f t="shared" si="4"/>
        <v>66964.05000000002</v>
      </c>
    </row>
    <row r="242" spans="1:6" ht="12.75">
      <c r="A242" s="261">
        <v>43399</v>
      </c>
      <c r="B242" s="287" t="s">
        <v>549</v>
      </c>
      <c r="C242" s="287" t="s">
        <v>208</v>
      </c>
      <c r="D242" s="322">
        <v>10.2</v>
      </c>
      <c r="E242" s="322">
        <v>0</v>
      </c>
      <c r="F242" s="262">
        <f t="shared" si="4"/>
        <v>66953.85000000002</v>
      </c>
    </row>
    <row r="243" spans="1:6" ht="12.75">
      <c r="A243" s="261">
        <v>43403</v>
      </c>
      <c r="B243" s="287" t="s">
        <v>554</v>
      </c>
      <c r="C243" s="287" t="s">
        <v>208</v>
      </c>
      <c r="D243" s="294">
        <v>6780.08</v>
      </c>
      <c r="E243" s="294">
        <v>0</v>
      </c>
      <c r="F243" s="262">
        <f t="shared" si="4"/>
        <v>60173.77000000002</v>
      </c>
    </row>
    <row r="244" spans="1:6" ht="12.75">
      <c r="A244" s="223">
        <v>43407</v>
      </c>
      <c r="B244" s="286" t="s">
        <v>561</v>
      </c>
      <c r="C244" s="286" t="s">
        <v>160</v>
      </c>
      <c r="D244" s="323">
        <v>176</v>
      </c>
      <c r="E244" s="323">
        <v>0</v>
      </c>
      <c r="F244" s="262">
        <f t="shared" si="4"/>
        <v>59997.77000000002</v>
      </c>
    </row>
    <row r="245" spans="1:6" ht="12.75">
      <c r="A245" s="223">
        <v>43407</v>
      </c>
      <c r="B245" s="287" t="s">
        <v>226</v>
      </c>
      <c r="C245" s="286" t="s">
        <v>208</v>
      </c>
      <c r="D245" s="323">
        <v>8.52</v>
      </c>
      <c r="E245" s="323">
        <v>0</v>
      </c>
      <c r="F245" s="262">
        <f t="shared" si="4"/>
        <v>59989.25000000002</v>
      </c>
    </row>
    <row r="246" spans="1:6" ht="12.75">
      <c r="A246" s="261">
        <v>43409</v>
      </c>
      <c r="B246" s="287" t="s">
        <v>556</v>
      </c>
      <c r="C246" s="287" t="s">
        <v>150</v>
      </c>
      <c r="D246" s="294">
        <v>60</v>
      </c>
      <c r="E246" s="294">
        <v>0</v>
      </c>
      <c r="F246" s="262">
        <f t="shared" si="4"/>
        <v>59929.25000000002</v>
      </c>
    </row>
    <row r="247" spans="1:6" ht="12.75">
      <c r="A247" s="223">
        <v>43409</v>
      </c>
      <c r="B247" s="286" t="s">
        <v>562</v>
      </c>
      <c r="C247" s="286" t="s">
        <v>150</v>
      </c>
      <c r="D247" s="323">
        <v>108</v>
      </c>
      <c r="E247" s="323">
        <v>0</v>
      </c>
      <c r="F247" s="262">
        <f t="shared" si="4"/>
        <v>59821.25000000002</v>
      </c>
    </row>
    <row r="248" spans="1:6" ht="12.75">
      <c r="A248" s="223">
        <v>43409</v>
      </c>
      <c r="B248" s="286" t="s">
        <v>576</v>
      </c>
      <c r="C248" s="286" t="s">
        <v>150</v>
      </c>
      <c r="D248" s="323">
        <v>0</v>
      </c>
      <c r="E248" s="323">
        <v>240</v>
      </c>
      <c r="F248" s="262">
        <f t="shared" si="4"/>
        <v>60061.25000000002</v>
      </c>
    </row>
    <row r="249" spans="1:6" ht="12.75">
      <c r="A249" s="267">
        <v>43410</v>
      </c>
      <c r="B249" s="288" t="s">
        <v>563</v>
      </c>
      <c r="C249" s="288" t="s">
        <v>303</v>
      </c>
      <c r="D249" s="322">
        <v>0</v>
      </c>
      <c r="E249" s="322">
        <v>434.8</v>
      </c>
      <c r="F249" s="262">
        <f t="shared" si="4"/>
        <v>60496.050000000025</v>
      </c>
    </row>
    <row r="250" spans="1:6" ht="12.75">
      <c r="A250" s="267">
        <v>43410</v>
      </c>
      <c r="B250" s="288" t="s">
        <v>564</v>
      </c>
      <c r="C250" s="288" t="s">
        <v>150</v>
      </c>
      <c r="D250" s="294">
        <v>200</v>
      </c>
      <c r="E250" s="322">
        <v>0</v>
      </c>
      <c r="F250" s="262">
        <f t="shared" si="4"/>
        <v>60296.050000000025</v>
      </c>
    </row>
    <row r="251" spans="1:6" ht="12.75">
      <c r="A251" s="267">
        <v>43410</v>
      </c>
      <c r="B251" s="286" t="s">
        <v>566</v>
      </c>
      <c r="C251" s="286" t="s">
        <v>150</v>
      </c>
      <c r="D251" s="294">
        <v>5540.35</v>
      </c>
      <c r="E251" s="322">
        <v>0</v>
      </c>
      <c r="F251" s="262">
        <f t="shared" si="4"/>
        <v>54755.700000000026</v>
      </c>
    </row>
    <row r="252" spans="1:6" ht="12.75">
      <c r="A252" s="267">
        <v>43410</v>
      </c>
      <c r="B252" s="286" t="s">
        <v>567</v>
      </c>
      <c r="C252" s="286" t="s">
        <v>150</v>
      </c>
      <c r="D252" s="294">
        <v>3559.84</v>
      </c>
      <c r="E252" s="322">
        <v>0</v>
      </c>
      <c r="F252" s="262">
        <f t="shared" si="4"/>
        <v>51195.86000000003</v>
      </c>
    </row>
    <row r="253" spans="1:6" ht="12.75">
      <c r="A253" s="267">
        <v>43410</v>
      </c>
      <c r="B253" s="288" t="s">
        <v>574</v>
      </c>
      <c r="C253" s="288" t="s">
        <v>150</v>
      </c>
      <c r="D253" s="294">
        <v>2594.86</v>
      </c>
      <c r="E253" s="322">
        <v>0</v>
      </c>
      <c r="F253" s="262">
        <f t="shared" si="4"/>
        <v>48601.00000000003</v>
      </c>
    </row>
    <row r="254" spans="1:6" ht="12.75">
      <c r="A254" s="267">
        <v>43410</v>
      </c>
      <c r="B254" s="288" t="s">
        <v>577</v>
      </c>
      <c r="C254" s="288" t="s">
        <v>150</v>
      </c>
      <c r="D254" s="294">
        <v>733.85</v>
      </c>
      <c r="E254" s="322">
        <v>0</v>
      </c>
      <c r="F254" s="262">
        <f t="shared" si="4"/>
        <v>47867.15000000003</v>
      </c>
    </row>
    <row r="255" spans="1:6" ht="12.75">
      <c r="A255" s="267">
        <v>43419</v>
      </c>
      <c r="B255" s="288" t="s">
        <v>182</v>
      </c>
      <c r="C255" s="288" t="s">
        <v>150</v>
      </c>
      <c r="D255" s="294">
        <v>1500</v>
      </c>
      <c r="E255" s="322">
        <v>0</v>
      </c>
      <c r="F255" s="262">
        <f t="shared" si="4"/>
        <v>46367.15000000003</v>
      </c>
    </row>
    <row r="256" spans="1:6" ht="12.75">
      <c r="A256" s="267">
        <v>43419</v>
      </c>
      <c r="B256" s="288" t="s">
        <v>579</v>
      </c>
      <c r="C256" s="288" t="s">
        <v>150</v>
      </c>
      <c r="D256" s="322">
        <v>9007.88</v>
      </c>
      <c r="E256" s="322">
        <v>0</v>
      </c>
      <c r="F256" s="262">
        <f t="shared" si="4"/>
        <v>37359.27000000003</v>
      </c>
    </row>
    <row r="257" spans="1:6" ht="12.75">
      <c r="A257" s="267">
        <v>43420</v>
      </c>
      <c r="B257" s="288" t="s">
        <v>580</v>
      </c>
      <c r="C257" s="288" t="s">
        <v>150</v>
      </c>
      <c r="D257" s="322">
        <v>49</v>
      </c>
      <c r="E257" s="322">
        <v>0</v>
      </c>
      <c r="F257" s="262">
        <f t="shared" si="4"/>
        <v>37310.27000000003</v>
      </c>
    </row>
    <row r="258" spans="1:6" ht="12.75">
      <c r="A258" s="267">
        <v>43424</v>
      </c>
      <c r="B258" s="287" t="s">
        <v>581</v>
      </c>
      <c r="C258" s="288" t="s">
        <v>208</v>
      </c>
      <c r="D258" s="294">
        <v>0</v>
      </c>
      <c r="E258" s="322">
        <v>10504</v>
      </c>
      <c r="F258" s="262">
        <f t="shared" si="4"/>
        <v>47814.27000000003</v>
      </c>
    </row>
    <row r="259" spans="1:6" ht="12.75">
      <c r="A259" s="267">
        <v>43425</v>
      </c>
      <c r="B259" s="286" t="s">
        <v>583</v>
      </c>
      <c r="C259" s="286" t="s">
        <v>208</v>
      </c>
      <c r="D259" s="265">
        <v>18.86</v>
      </c>
      <c r="E259" s="262">
        <v>0</v>
      </c>
      <c r="F259" s="262">
        <f t="shared" si="4"/>
        <v>47795.41000000003</v>
      </c>
    </row>
    <row r="260" spans="1:6" ht="12.75">
      <c r="A260" s="261">
        <v>43431</v>
      </c>
      <c r="B260" s="287" t="s">
        <v>587</v>
      </c>
      <c r="C260" s="287" t="s">
        <v>150</v>
      </c>
      <c r="D260" s="262">
        <v>0</v>
      </c>
      <c r="E260" s="262">
        <v>3027.6</v>
      </c>
      <c r="F260" s="262">
        <f t="shared" si="4"/>
        <v>50823.01000000003</v>
      </c>
    </row>
    <row r="261" spans="1:6" ht="12.75">
      <c r="A261" s="267">
        <v>43431</v>
      </c>
      <c r="B261" s="288" t="s">
        <v>591</v>
      </c>
      <c r="C261" s="288" t="s">
        <v>208</v>
      </c>
      <c r="D261" s="265">
        <v>10.2</v>
      </c>
      <c r="E261" s="262">
        <v>0</v>
      </c>
      <c r="F261" s="262">
        <f t="shared" si="4"/>
        <v>50812.810000000034</v>
      </c>
    </row>
    <row r="262" spans="1:6" ht="12.75">
      <c r="A262" s="261">
        <v>43431</v>
      </c>
      <c r="B262" s="287" t="s">
        <v>590</v>
      </c>
      <c r="C262" s="287" t="s">
        <v>150</v>
      </c>
      <c r="D262" s="265">
        <v>39.7</v>
      </c>
      <c r="E262" s="262">
        <v>0</v>
      </c>
      <c r="F262" s="262">
        <f t="shared" si="4"/>
        <v>50773.11000000004</v>
      </c>
    </row>
    <row r="263" spans="1:6" ht="12.75">
      <c r="A263" s="267">
        <v>43435</v>
      </c>
      <c r="B263" s="286" t="s">
        <v>592</v>
      </c>
      <c r="C263" s="287" t="s">
        <v>150</v>
      </c>
      <c r="D263" s="265">
        <v>900</v>
      </c>
      <c r="E263" s="262">
        <v>0</v>
      </c>
      <c r="F263" s="262">
        <f t="shared" si="4"/>
        <v>49873.11000000004</v>
      </c>
    </row>
    <row r="264" spans="1:6" ht="12.75">
      <c r="A264" s="267">
        <v>43437</v>
      </c>
      <c r="B264" s="288" t="s">
        <v>593</v>
      </c>
      <c r="C264" s="288" t="s">
        <v>150</v>
      </c>
      <c r="D264" s="277">
        <v>0</v>
      </c>
      <c r="E264" s="277">
        <v>60</v>
      </c>
      <c r="F264" s="262">
        <f t="shared" si="4"/>
        <v>49933.11000000004</v>
      </c>
    </row>
    <row r="265" spans="1:6" ht="12.75">
      <c r="A265" s="267">
        <v>43437</v>
      </c>
      <c r="B265" s="288" t="s">
        <v>594</v>
      </c>
      <c r="C265" s="288" t="s">
        <v>150</v>
      </c>
      <c r="D265" s="277">
        <v>0</v>
      </c>
      <c r="E265" s="277">
        <v>132</v>
      </c>
      <c r="F265" s="262">
        <f t="shared" si="4"/>
        <v>50065.11000000004</v>
      </c>
    </row>
    <row r="266" spans="1:6" ht="12.75">
      <c r="A266" s="267">
        <v>43438</v>
      </c>
      <c r="B266" s="287" t="s">
        <v>226</v>
      </c>
      <c r="C266" s="286" t="s">
        <v>208</v>
      </c>
      <c r="D266" s="323">
        <v>8.52</v>
      </c>
      <c r="E266" s="323">
        <v>0</v>
      </c>
      <c r="F266" s="262">
        <f t="shared" si="4"/>
        <v>50056.59000000004</v>
      </c>
    </row>
    <row r="267" spans="1:6" ht="12.75">
      <c r="A267" s="267">
        <v>43440</v>
      </c>
      <c r="B267" s="286" t="s">
        <v>597</v>
      </c>
      <c r="C267" s="286" t="s">
        <v>160</v>
      </c>
      <c r="D267" s="265">
        <v>118.8</v>
      </c>
      <c r="E267" s="262">
        <v>0</v>
      </c>
      <c r="F267" s="262">
        <f t="shared" si="4"/>
        <v>49937.79000000004</v>
      </c>
    </row>
    <row r="268" spans="1:6" ht="12.75">
      <c r="A268" s="267">
        <v>43440</v>
      </c>
      <c r="B268" s="286" t="s">
        <v>598</v>
      </c>
      <c r="C268" s="286" t="s">
        <v>160</v>
      </c>
      <c r="D268" s="265">
        <v>104.2</v>
      </c>
      <c r="E268" s="262">
        <v>0</v>
      </c>
      <c r="F268" s="262">
        <f t="shared" si="4"/>
        <v>49833.59000000004</v>
      </c>
    </row>
    <row r="269" spans="1:6" ht="12.75">
      <c r="A269" s="261">
        <v>43441</v>
      </c>
      <c r="B269" s="287" t="s">
        <v>599</v>
      </c>
      <c r="C269" s="287" t="s">
        <v>150</v>
      </c>
      <c r="D269" s="262">
        <v>94.5</v>
      </c>
      <c r="E269" s="262">
        <v>0</v>
      </c>
      <c r="F269" s="262">
        <f t="shared" si="4"/>
        <v>49739.09000000004</v>
      </c>
    </row>
    <row r="270" spans="1:6" ht="12.75">
      <c r="A270" s="267">
        <v>43446</v>
      </c>
      <c r="B270" s="286" t="s">
        <v>408</v>
      </c>
      <c r="C270" s="286" t="s">
        <v>600</v>
      </c>
      <c r="D270" s="265">
        <v>0</v>
      </c>
      <c r="E270" s="262">
        <v>234.5</v>
      </c>
      <c r="F270" s="262">
        <f t="shared" si="4"/>
        <v>49973.59000000004</v>
      </c>
    </row>
    <row r="271" spans="1:6" ht="12.75">
      <c r="A271" s="267">
        <v>43447</v>
      </c>
      <c r="B271" s="286" t="s">
        <v>603</v>
      </c>
      <c r="C271" s="286" t="s">
        <v>150</v>
      </c>
      <c r="D271" s="265">
        <v>7583.9</v>
      </c>
      <c r="E271" s="262">
        <v>0</v>
      </c>
      <c r="F271" s="262">
        <f t="shared" si="4"/>
        <v>42389.69000000004</v>
      </c>
    </row>
    <row r="272" spans="1:6" ht="12.75">
      <c r="A272" s="224">
        <v>43449</v>
      </c>
      <c r="B272" s="288" t="s">
        <v>606</v>
      </c>
      <c r="C272" s="288" t="s">
        <v>160</v>
      </c>
      <c r="D272" s="265">
        <v>1070</v>
      </c>
      <c r="E272" s="262">
        <v>0</v>
      </c>
      <c r="F272" s="262">
        <f t="shared" si="4"/>
        <v>41319.69000000004</v>
      </c>
    </row>
    <row r="273" spans="1:6" ht="12.75">
      <c r="A273" s="261">
        <v>43449</v>
      </c>
      <c r="B273" s="287" t="s">
        <v>607</v>
      </c>
      <c r="C273" s="288" t="s">
        <v>605</v>
      </c>
      <c r="D273" s="294">
        <v>260</v>
      </c>
      <c r="E273" s="322">
        <v>0</v>
      </c>
      <c r="F273" s="262">
        <f t="shared" si="4"/>
        <v>41059.69000000004</v>
      </c>
    </row>
    <row r="274" spans="1:6" ht="12.75">
      <c r="A274" s="267">
        <v>43449</v>
      </c>
      <c r="B274" s="286" t="s">
        <v>182</v>
      </c>
      <c r="C274" s="286" t="s">
        <v>150</v>
      </c>
      <c r="D274" s="265">
        <v>1500</v>
      </c>
      <c r="E274" s="262">
        <v>0</v>
      </c>
      <c r="F274" s="262">
        <f t="shared" si="4"/>
        <v>39559.69000000004</v>
      </c>
    </row>
    <row r="275" spans="1:6" ht="12.75">
      <c r="A275" s="261">
        <v>43451</v>
      </c>
      <c r="B275" s="287" t="s">
        <v>610</v>
      </c>
      <c r="C275" s="287" t="s">
        <v>150</v>
      </c>
      <c r="D275" s="262">
        <v>91.8</v>
      </c>
      <c r="E275" s="217">
        <v>0</v>
      </c>
      <c r="F275" s="262">
        <f t="shared" si="4"/>
        <v>39467.890000000036</v>
      </c>
    </row>
    <row r="276" spans="1:6" ht="12.75">
      <c r="A276" s="261">
        <v>43451</v>
      </c>
      <c r="B276" s="287" t="s">
        <v>611</v>
      </c>
      <c r="C276" s="287" t="s">
        <v>150</v>
      </c>
      <c r="D276" s="262">
        <v>72</v>
      </c>
      <c r="E276" s="262">
        <v>0</v>
      </c>
      <c r="F276" s="262">
        <f t="shared" si="4"/>
        <v>39395.890000000036</v>
      </c>
    </row>
    <row r="277" spans="1:6" ht="12.75">
      <c r="A277" s="261">
        <v>43451</v>
      </c>
      <c r="B277" s="287" t="s">
        <v>612</v>
      </c>
      <c r="C277" s="287" t="s">
        <v>150</v>
      </c>
      <c r="D277" s="265">
        <v>45</v>
      </c>
      <c r="E277" s="217">
        <v>0</v>
      </c>
      <c r="F277" s="262">
        <f t="shared" si="4"/>
        <v>39350.890000000036</v>
      </c>
    </row>
    <row r="278" spans="1:6" ht="12.75">
      <c r="A278" s="261">
        <v>43451</v>
      </c>
      <c r="B278" s="287" t="s">
        <v>613</v>
      </c>
      <c r="C278" s="287" t="s">
        <v>150</v>
      </c>
      <c r="D278" s="262">
        <v>51</v>
      </c>
      <c r="E278" s="262">
        <v>0</v>
      </c>
      <c r="F278" s="262">
        <f t="shared" si="4"/>
        <v>39299.890000000036</v>
      </c>
    </row>
    <row r="279" spans="1:6" ht="12.75">
      <c r="A279" s="261">
        <v>43451</v>
      </c>
      <c r="B279" s="287" t="s">
        <v>614</v>
      </c>
      <c r="C279" s="287" t="s">
        <v>150</v>
      </c>
      <c r="D279" s="265">
        <v>75</v>
      </c>
      <c r="E279" s="217">
        <v>0</v>
      </c>
      <c r="F279" s="262">
        <f t="shared" si="4"/>
        <v>39224.890000000036</v>
      </c>
    </row>
    <row r="280" spans="1:6" ht="12.75">
      <c r="A280" s="261">
        <v>43452</v>
      </c>
      <c r="B280" s="287" t="s">
        <v>621</v>
      </c>
      <c r="C280" s="287" t="s">
        <v>150</v>
      </c>
      <c r="D280" s="265">
        <v>42</v>
      </c>
      <c r="E280" s="217">
        <v>0</v>
      </c>
      <c r="F280" s="262">
        <f t="shared" si="4"/>
        <v>39182.890000000036</v>
      </c>
    </row>
    <row r="281" spans="1:6" ht="12.75">
      <c r="A281" s="261">
        <v>43453</v>
      </c>
      <c r="B281" s="288" t="s">
        <v>615</v>
      </c>
      <c r="C281" s="288" t="s">
        <v>150</v>
      </c>
      <c r="D281" s="265">
        <v>2332.43</v>
      </c>
      <c r="E281" s="217">
        <v>0</v>
      </c>
      <c r="F281" s="262">
        <f t="shared" si="4"/>
        <v>36850.460000000036</v>
      </c>
    </row>
    <row r="282" spans="1:6" ht="12.75">
      <c r="A282" s="267">
        <v>43454</v>
      </c>
      <c r="B282" s="286" t="s">
        <v>608</v>
      </c>
      <c r="C282" s="286" t="s">
        <v>208</v>
      </c>
      <c r="D282" s="265">
        <v>0</v>
      </c>
      <c r="E282" s="262">
        <v>3197.6</v>
      </c>
      <c r="F282" s="262">
        <f t="shared" si="4"/>
        <v>40048.060000000034</v>
      </c>
    </row>
    <row r="283" spans="1:6" ht="12.75">
      <c r="A283" s="267">
        <v>43455</v>
      </c>
      <c r="B283" s="286" t="s">
        <v>583</v>
      </c>
      <c r="C283" s="286" t="s">
        <v>208</v>
      </c>
      <c r="D283" s="265">
        <v>11.96</v>
      </c>
      <c r="E283" s="262">
        <v>0</v>
      </c>
      <c r="F283" s="262">
        <f t="shared" si="4"/>
        <v>40036.100000000035</v>
      </c>
    </row>
    <row r="284" spans="1:6" ht="12.75">
      <c r="A284" s="261">
        <v>43461</v>
      </c>
      <c r="B284" s="287" t="s">
        <v>609</v>
      </c>
      <c r="C284" s="287" t="s">
        <v>208</v>
      </c>
      <c r="D284" s="262">
        <v>10.2</v>
      </c>
      <c r="E284" s="262">
        <v>0</v>
      </c>
      <c r="F284" s="262">
        <f t="shared" si="4"/>
        <v>40025.90000000004</v>
      </c>
    </row>
    <row r="285" spans="1:6" ht="12.75">
      <c r="A285" s="267">
        <v>43461</v>
      </c>
      <c r="B285" s="286" t="s">
        <v>619</v>
      </c>
      <c r="C285" s="286" t="s">
        <v>150</v>
      </c>
      <c r="D285" s="265">
        <v>63.7</v>
      </c>
      <c r="E285" s="262">
        <v>0</v>
      </c>
      <c r="F285" s="262">
        <f t="shared" si="4"/>
        <v>39962.20000000004</v>
      </c>
    </row>
    <row r="286" spans="1:6" ht="12.75">
      <c r="A286" s="267">
        <v>43461</v>
      </c>
      <c r="B286" s="286" t="s">
        <v>622</v>
      </c>
      <c r="C286" s="286" t="s">
        <v>208</v>
      </c>
      <c r="D286" s="265">
        <v>17.5</v>
      </c>
      <c r="E286" s="262">
        <v>0</v>
      </c>
      <c r="F286" s="262">
        <f t="shared" si="4"/>
        <v>39944.70000000004</v>
      </c>
    </row>
    <row r="287" spans="1:6" ht="12.75">
      <c r="A287" s="267">
        <v>43461</v>
      </c>
      <c r="B287" s="286" t="s">
        <v>620</v>
      </c>
      <c r="C287" s="286" t="s">
        <v>150</v>
      </c>
      <c r="D287" s="265">
        <v>55.2</v>
      </c>
      <c r="E287" s="262">
        <v>0</v>
      </c>
      <c r="F287" s="262">
        <f t="shared" si="4"/>
        <v>39889.500000000044</v>
      </c>
    </row>
    <row r="288" spans="1:6" ht="12.75">
      <c r="A288" s="267">
        <v>43465</v>
      </c>
      <c r="B288" s="288" t="s">
        <v>623</v>
      </c>
      <c r="C288" s="288" t="s">
        <v>150</v>
      </c>
      <c r="D288" s="265">
        <v>0</v>
      </c>
      <c r="E288" s="262">
        <v>81.2</v>
      </c>
      <c r="F288" s="262">
        <f t="shared" si="4"/>
        <v>39970.70000000004</v>
      </c>
    </row>
    <row r="289" spans="1:6" ht="12.75">
      <c r="A289" s="267"/>
      <c r="B289" s="264"/>
      <c r="C289" s="264"/>
      <c r="D289" s="265"/>
      <c r="E289" s="271"/>
      <c r="F289" s="262">
        <f t="shared" si="4"/>
        <v>39970.70000000004</v>
      </c>
    </row>
    <row r="290" spans="1:6" ht="12.75">
      <c r="A290" s="267"/>
      <c r="B290" s="264"/>
      <c r="C290" s="264"/>
      <c r="D290" s="265"/>
      <c r="E290" s="271"/>
      <c r="F290" s="262">
        <f t="shared" si="4"/>
        <v>39970.70000000004</v>
      </c>
    </row>
    <row r="291" spans="1:6" ht="25.5">
      <c r="A291" s="459" t="s">
        <v>85</v>
      </c>
      <c r="B291" s="460"/>
      <c r="C291" s="460"/>
      <c r="D291" s="460"/>
      <c r="E291" s="461"/>
      <c r="F291" s="327">
        <f t="shared" si="4"/>
        <v>39970.70000000004</v>
      </c>
    </row>
  </sheetData>
  <sheetProtection/>
  <mergeCells count="4">
    <mergeCell ref="A2:F2"/>
    <mergeCell ref="A5:E5"/>
    <mergeCell ref="A291:E291"/>
    <mergeCell ref="B6:E6"/>
  </mergeCells>
  <printOptions/>
  <pageMargins left="0.787401575" right="0.787401575" top="0.984251969" bottom="0.984251969" header="0.4921259845" footer="0.4921259845"/>
  <pageSetup horizontalDpi="600" verticalDpi="600" orientation="portrait" paperSize="9" scale="72" r:id="rId1"/>
  <rowBreaks count="1" manualBreakCount="1">
    <brk id="2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2016-12-07T12:41:11Z</cp:lastPrinted>
  <dcterms:created xsi:type="dcterms:W3CDTF">2001-02-27T19:39:15Z</dcterms:created>
  <dcterms:modified xsi:type="dcterms:W3CDTF">2019-01-02T21:30:32Z</dcterms:modified>
  <cp:category/>
  <cp:version/>
  <cp:contentType/>
  <cp:contentStatus/>
</cp:coreProperties>
</file>